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Эльдар\Отчеты\Раскрытие информации\"/>
    </mc:Choice>
  </mc:AlternateContent>
  <bookViews>
    <workbookView xWindow="0" yWindow="0" windowWidth="18645" windowHeight="9975" activeTab="2"/>
  </bookViews>
  <sheets>
    <sheet name="Королёвская ОДГ" sheetId="6" r:id="rId1"/>
    <sheet name="Лобненская ОДГ" sheetId="7" r:id="rId2"/>
    <sheet name="Московская ОДГ" sheetId="8" r:id="rId3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8" l="1"/>
  <c r="L4" i="8"/>
  <c r="I5" i="8"/>
  <c r="L5" i="8"/>
  <c r="L6" i="8" s="1"/>
  <c r="M6" i="8" s="1"/>
  <c r="F6" i="8"/>
  <c r="G6" i="8"/>
  <c r="I6" i="8"/>
  <c r="J6" i="8"/>
  <c r="F8" i="8"/>
  <c r="F10" i="8" s="1"/>
  <c r="G10" i="8" s="1"/>
  <c r="I8" i="8"/>
  <c r="I10" i="8" s="1"/>
  <c r="J10" i="8" s="1"/>
  <c r="L8" i="8"/>
  <c r="F9" i="8"/>
  <c r="I9" i="8"/>
  <c r="L9" i="8"/>
  <c r="L10" i="8" s="1"/>
  <c r="M10" i="8" s="1"/>
  <c r="I12" i="8"/>
  <c r="I14" i="8" s="1"/>
  <c r="J14" i="8" s="1"/>
  <c r="L12" i="8"/>
  <c r="L14" i="8" s="1"/>
  <c r="M14" i="8" s="1"/>
  <c r="I13" i="8"/>
  <c r="L13" i="8"/>
  <c r="F14" i="8"/>
  <c r="G14" i="8"/>
  <c r="F16" i="8"/>
  <c r="I16" i="8"/>
  <c r="L16" i="8"/>
  <c r="F17" i="8"/>
  <c r="F18" i="8" s="1"/>
  <c r="G18" i="8" s="1"/>
  <c r="I17" i="8"/>
  <c r="L17" i="8"/>
  <c r="I18" i="8"/>
  <c r="J18" i="8"/>
  <c r="L18" i="8"/>
  <c r="M18" i="8"/>
  <c r="F20" i="8"/>
  <c r="I20" i="8"/>
  <c r="L20" i="8"/>
  <c r="L24" i="8" s="1"/>
  <c r="M24" i="8" s="1"/>
  <c r="F21" i="8"/>
  <c r="F24" i="8" s="1"/>
  <c r="I21" i="8"/>
  <c r="L21" i="8"/>
  <c r="F22" i="8"/>
  <c r="I22" i="8"/>
  <c r="I24" i="8" s="1"/>
  <c r="J24" i="8" s="1"/>
  <c r="L22" i="8"/>
  <c r="F23" i="8"/>
  <c r="I23" i="8"/>
  <c r="L23" i="8"/>
  <c r="L26" i="8"/>
  <c r="L28" i="8" s="1"/>
  <c r="M28" i="8" s="1"/>
  <c r="L27" i="8"/>
  <c r="F28" i="8"/>
  <c r="G28" i="8"/>
  <c r="I28" i="8"/>
  <c r="J28" i="8"/>
  <c r="I30" i="8"/>
  <c r="I32" i="8" s="1"/>
  <c r="J32" i="8" s="1"/>
  <c r="L30" i="8"/>
  <c r="L32" i="8" s="1"/>
  <c r="M32" i="8" s="1"/>
  <c r="I31" i="8"/>
  <c r="L31" i="8"/>
  <c r="F32" i="8"/>
  <c r="G32" i="8"/>
  <c r="I34" i="8"/>
  <c r="L34" i="8"/>
  <c r="I35" i="8"/>
  <c r="I36" i="8" s="1"/>
  <c r="J36" i="8" s="1"/>
  <c r="L35" i="8"/>
  <c r="L36" i="8" s="1"/>
  <c r="M36" i="8" s="1"/>
  <c r="F36" i="8"/>
  <c r="G36" i="8"/>
  <c r="I38" i="8"/>
  <c r="I40" i="8" s="1"/>
  <c r="J40" i="8" s="1"/>
  <c r="L38" i="8"/>
  <c r="L40" i="8" s="1"/>
  <c r="M40" i="8" s="1"/>
  <c r="I39" i="8"/>
  <c r="L39" i="8"/>
  <c r="F40" i="8"/>
  <c r="G40" i="8"/>
  <c r="L42" i="8"/>
  <c r="L43" i="8"/>
  <c r="L44" i="8"/>
  <c r="L49" i="8" s="1"/>
  <c r="L45" i="8"/>
  <c r="L46" i="8"/>
  <c r="L47" i="8"/>
  <c r="I48" i="8"/>
  <c r="L48" i="8"/>
  <c r="F49" i="8"/>
  <c r="G49" i="8"/>
  <c r="I49" i="8"/>
  <c r="F51" i="8" l="1"/>
  <c r="G24" i="8"/>
  <c r="G51" i="8" s="1"/>
  <c r="I51" i="8"/>
  <c r="L51" i="8"/>
  <c r="M49" i="8"/>
  <c r="M51" i="8" s="1"/>
  <c r="J49" i="8"/>
  <c r="J51" i="8" s="1"/>
  <c r="F4" i="7"/>
  <c r="I4" i="7"/>
  <c r="L4" i="7"/>
  <c r="F5" i="7"/>
  <c r="I5" i="7"/>
  <c r="L5" i="7"/>
  <c r="F6" i="7"/>
  <c r="I6" i="7"/>
  <c r="I41" i="7" s="1"/>
  <c r="J41" i="7" s="1"/>
  <c r="L6" i="7"/>
  <c r="F7" i="7"/>
  <c r="I7" i="7"/>
  <c r="L7" i="7"/>
  <c r="F8" i="7"/>
  <c r="I8" i="7"/>
  <c r="L8" i="7"/>
  <c r="F9" i="7"/>
  <c r="I9" i="7"/>
  <c r="L9" i="7"/>
  <c r="F10" i="7"/>
  <c r="I10" i="7"/>
  <c r="L10" i="7"/>
  <c r="F11" i="7"/>
  <c r="I11" i="7"/>
  <c r="L11" i="7"/>
  <c r="F12" i="7"/>
  <c r="I12" i="7"/>
  <c r="L12" i="7"/>
  <c r="F13" i="7"/>
  <c r="I13" i="7"/>
  <c r="L13" i="7"/>
  <c r="F14" i="7"/>
  <c r="I14" i="7"/>
  <c r="L14" i="7"/>
  <c r="F15" i="7"/>
  <c r="I15" i="7"/>
  <c r="L15" i="7"/>
  <c r="F16" i="7"/>
  <c r="I16" i="7"/>
  <c r="L16" i="7"/>
  <c r="F17" i="7"/>
  <c r="I17" i="7"/>
  <c r="L17" i="7"/>
  <c r="F18" i="7"/>
  <c r="I18" i="7"/>
  <c r="L18" i="7"/>
  <c r="F19" i="7"/>
  <c r="I19" i="7"/>
  <c r="L19" i="7"/>
  <c r="F20" i="7"/>
  <c r="I20" i="7"/>
  <c r="L20" i="7"/>
  <c r="F21" i="7"/>
  <c r="I21" i="7"/>
  <c r="L21" i="7"/>
  <c r="F22" i="7"/>
  <c r="I22" i="7"/>
  <c r="L22" i="7"/>
  <c r="F23" i="7"/>
  <c r="I23" i="7"/>
  <c r="L23" i="7"/>
  <c r="F24" i="7"/>
  <c r="I24" i="7"/>
  <c r="L24" i="7"/>
  <c r="F25" i="7"/>
  <c r="I25" i="7"/>
  <c r="L25" i="7"/>
  <c r="F26" i="7"/>
  <c r="I26" i="7"/>
  <c r="L26" i="7"/>
  <c r="F27" i="7"/>
  <c r="I27" i="7"/>
  <c r="L27" i="7"/>
  <c r="F28" i="7"/>
  <c r="I28" i="7"/>
  <c r="L28" i="7"/>
  <c r="F29" i="7"/>
  <c r="I29" i="7"/>
  <c r="L29" i="7"/>
  <c r="F30" i="7"/>
  <c r="I30" i="7"/>
  <c r="L30" i="7"/>
  <c r="F31" i="7"/>
  <c r="I31" i="7"/>
  <c r="L31" i="7"/>
  <c r="F32" i="7"/>
  <c r="I32" i="7"/>
  <c r="L32" i="7"/>
  <c r="F33" i="7"/>
  <c r="I33" i="7"/>
  <c r="L33" i="7"/>
  <c r="F34" i="7"/>
  <c r="I34" i="7"/>
  <c r="L34" i="7"/>
  <c r="F35" i="7"/>
  <c r="I35" i="7"/>
  <c r="L35" i="7"/>
  <c r="F36" i="7"/>
  <c r="I36" i="7"/>
  <c r="L36" i="7"/>
  <c r="F37" i="7"/>
  <c r="I37" i="7"/>
  <c r="L37" i="7"/>
  <c r="F38" i="7"/>
  <c r="I38" i="7"/>
  <c r="L38" i="7"/>
  <c r="F39" i="7"/>
  <c r="I39" i="7"/>
  <c r="L39" i="7"/>
  <c r="F40" i="7"/>
  <c r="I40" i="7"/>
  <c r="L40" i="7"/>
  <c r="F41" i="7"/>
  <c r="G41" i="7" s="1"/>
  <c r="L41" i="7"/>
  <c r="M41" i="7" s="1"/>
  <c r="F43" i="7"/>
  <c r="I43" i="7"/>
  <c r="I46" i="7" s="1"/>
  <c r="J46" i="7" s="1"/>
  <c r="L43" i="7"/>
  <c r="L46" i="7" s="1"/>
  <c r="M46" i="7" s="1"/>
  <c r="F44" i="7"/>
  <c r="I44" i="7"/>
  <c r="L44" i="7"/>
  <c r="F45" i="7"/>
  <c r="F46" i="7" s="1"/>
  <c r="G46" i="7" s="1"/>
  <c r="I45" i="7"/>
  <c r="L45" i="7"/>
  <c r="F48" i="7"/>
  <c r="I48" i="7"/>
  <c r="L48" i="7"/>
  <c r="F49" i="7"/>
  <c r="F54" i="7" s="1"/>
  <c r="G54" i="7" s="1"/>
  <c r="I49" i="7"/>
  <c r="L49" i="7"/>
  <c r="F50" i="7"/>
  <c r="I50" i="7"/>
  <c r="I54" i="7" s="1"/>
  <c r="J54" i="7" s="1"/>
  <c r="L50" i="7"/>
  <c r="F51" i="7"/>
  <c r="I51" i="7"/>
  <c r="L51" i="7"/>
  <c r="L54" i="7" s="1"/>
  <c r="M54" i="7" s="1"/>
  <c r="F52" i="7"/>
  <c r="I52" i="7"/>
  <c r="L52" i="7"/>
  <c r="F53" i="7"/>
  <c r="I53" i="7"/>
  <c r="L53" i="7"/>
  <c r="F56" i="7"/>
  <c r="I56" i="7"/>
  <c r="L56" i="7"/>
  <c r="F57" i="7"/>
  <c r="F62" i="7" s="1"/>
  <c r="G62" i="7" s="1"/>
  <c r="I57" i="7"/>
  <c r="L57" i="7"/>
  <c r="F58" i="7"/>
  <c r="I58" i="7"/>
  <c r="I62" i="7" s="1"/>
  <c r="J62" i="7" s="1"/>
  <c r="L58" i="7"/>
  <c r="F59" i="7"/>
  <c r="I59" i="7"/>
  <c r="L59" i="7"/>
  <c r="L62" i="7" s="1"/>
  <c r="M62" i="7" s="1"/>
  <c r="F60" i="7"/>
  <c r="I60" i="7"/>
  <c r="L60" i="7"/>
  <c r="F61" i="7"/>
  <c r="I61" i="7"/>
  <c r="L61" i="7"/>
  <c r="F64" i="7"/>
  <c r="I64" i="7"/>
  <c r="L64" i="7"/>
  <c r="L68" i="7" s="1"/>
  <c r="F65" i="7"/>
  <c r="F68" i="7" s="1"/>
  <c r="I65" i="7"/>
  <c r="L65" i="7"/>
  <c r="F66" i="7"/>
  <c r="I66" i="7"/>
  <c r="I68" i="7" s="1"/>
  <c r="L66" i="7"/>
  <c r="F67" i="7"/>
  <c r="I67" i="7"/>
  <c r="L67" i="7"/>
  <c r="G68" i="7" l="1"/>
  <c r="G70" i="7" s="1"/>
  <c r="F70" i="7"/>
  <c r="I70" i="7"/>
  <c r="J68" i="7"/>
  <c r="J70" i="7" s="1"/>
  <c r="L70" i="7"/>
  <c r="M68" i="7"/>
  <c r="M70" i="7" s="1"/>
  <c r="F4" i="6"/>
  <c r="I4" i="6"/>
  <c r="L4" i="6"/>
  <c r="L73" i="6" s="1"/>
  <c r="F5" i="6"/>
  <c r="I5" i="6"/>
  <c r="L5" i="6"/>
  <c r="F6" i="6"/>
  <c r="F73" i="6" s="1"/>
  <c r="I6" i="6"/>
  <c r="L6" i="6"/>
  <c r="F7" i="6"/>
  <c r="I7" i="6"/>
  <c r="I73" i="6" s="1"/>
  <c r="L7" i="6"/>
  <c r="F8" i="6"/>
  <c r="I8" i="6"/>
  <c r="L8" i="6"/>
  <c r="F9" i="6"/>
  <c r="I9" i="6"/>
  <c r="L9" i="6"/>
  <c r="F10" i="6"/>
  <c r="I10" i="6"/>
  <c r="L10" i="6"/>
  <c r="F11" i="6"/>
  <c r="I11" i="6"/>
  <c r="L11" i="6"/>
  <c r="F12" i="6"/>
  <c r="I12" i="6"/>
  <c r="L12" i="6"/>
  <c r="F13" i="6"/>
  <c r="I13" i="6"/>
  <c r="L13" i="6"/>
  <c r="F14" i="6"/>
  <c r="I14" i="6"/>
  <c r="L14" i="6"/>
  <c r="F15" i="6"/>
  <c r="I15" i="6"/>
  <c r="L15" i="6"/>
  <c r="F16" i="6"/>
  <c r="I16" i="6"/>
  <c r="L16" i="6"/>
  <c r="F17" i="6"/>
  <c r="I17" i="6"/>
  <c r="L17" i="6"/>
  <c r="F18" i="6"/>
  <c r="I18" i="6"/>
  <c r="L18" i="6"/>
  <c r="F19" i="6"/>
  <c r="I19" i="6"/>
  <c r="L19" i="6"/>
  <c r="F20" i="6"/>
  <c r="I20" i="6"/>
  <c r="L20" i="6"/>
  <c r="F21" i="6"/>
  <c r="I21" i="6"/>
  <c r="L21" i="6"/>
  <c r="F22" i="6"/>
  <c r="I22" i="6"/>
  <c r="L22" i="6"/>
  <c r="F23" i="6"/>
  <c r="I23" i="6"/>
  <c r="L23" i="6"/>
  <c r="F24" i="6"/>
  <c r="I24" i="6"/>
  <c r="L24" i="6"/>
  <c r="F25" i="6"/>
  <c r="I25" i="6"/>
  <c r="L25" i="6"/>
  <c r="F26" i="6"/>
  <c r="I26" i="6"/>
  <c r="L26" i="6"/>
  <c r="F27" i="6"/>
  <c r="I27" i="6"/>
  <c r="L27" i="6"/>
  <c r="F28" i="6"/>
  <c r="I28" i="6"/>
  <c r="L28" i="6"/>
  <c r="F29" i="6"/>
  <c r="I29" i="6"/>
  <c r="L29" i="6"/>
  <c r="F30" i="6"/>
  <c r="I30" i="6"/>
  <c r="L30" i="6"/>
  <c r="F31" i="6"/>
  <c r="I31" i="6"/>
  <c r="L31" i="6"/>
  <c r="F32" i="6"/>
  <c r="I32" i="6"/>
  <c r="L32" i="6"/>
  <c r="F33" i="6"/>
  <c r="I33" i="6"/>
  <c r="L33" i="6"/>
  <c r="F34" i="6"/>
  <c r="I34" i="6"/>
  <c r="L34" i="6"/>
  <c r="F35" i="6"/>
  <c r="I35" i="6"/>
  <c r="L35" i="6"/>
  <c r="F36" i="6"/>
  <c r="I36" i="6"/>
  <c r="L36" i="6"/>
  <c r="F37" i="6"/>
  <c r="I37" i="6"/>
  <c r="L37" i="6"/>
  <c r="F38" i="6"/>
  <c r="I38" i="6"/>
  <c r="L38" i="6"/>
  <c r="F39" i="6"/>
  <c r="I39" i="6"/>
  <c r="L39" i="6"/>
  <c r="F40" i="6"/>
  <c r="I40" i="6"/>
  <c r="L40" i="6"/>
  <c r="F41" i="6"/>
  <c r="I41" i="6"/>
  <c r="L41" i="6"/>
  <c r="F42" i="6"/>
  <c r="I42" i="6"/>
  <c r="L42" i="6"/>
  <c r="F43" i="6"/>
  <c r="I43" i="6"/>
  <c r="L43" i="6"/>
  <c r="F44" i="6"/>
  <c r="I44" i="6"/>
  <c r="L44" i="6"/>
  <c r="F45" i="6"/>
  <c r="I45" i="6"/>
  <c r="L45" i="6"/>
  <c r="F46" i="6"/>
  <c r="I46" i="6"/>
  <c r="L46" i="6"/>
  <c r="F47" i="6"/>
  <c r="I47" i="6"/>
  <c r="L47" i="6"/>
  <c r="F48" i="6"/>
  <c r="I48" i="6"/>
  <c r="L48" i="6"/>
  <c r="F49" i="6"/>
  <c r="I49" i="6"/>
  <c r="L49" i="6"/>
  <c r="F50" i="6"/>
  <c r="I50" i="6"/>
  <c r="L50" i="6"/>
  <c r="F51" i="6"/>
  <c r="I51" i="6"/>
  <c r="L51" i="6"/>
  <c r="F52" i="6"/>
  <c r="I52" i="6"/>
  <c r="L52" i="6"/>
  <c r="F53" i="6"/>
  <c r="I53" i="6"/>
  <c r="L53" i="6"/>
  <c r="F54" i="6"/>
  <c r="I54" i="6"/>
  <c r="L54" i="6"/>
  <c r="F55" i="6"/>
  <c r="I55" i="6"/>
  <c r="L55" i="6"/>
  <c r="F56" i="6"/>
  <c r="I56" i="6"/>
  <c r="L56" i="6"/>
  <c r="F57" i="6"/>
  <c r="I57" i="6"/>
  <c r="L57" i="6"/>
  <c r="F58" i="6"/>
  <c r="I58" i="6"/>
  <c r="L58" i="6"/>
  <c r="F59" i="6"/>
  <c r="I59" i="6"/>
  <c r="L59" i="6"/>
  <c r="F60" i="6"/>
  <c r="I60" i="6"/>
  <c r="L60" i="6"/>
  <c r="F61" i="6"/>
  <c r="I61" i="6"/>
  <c r="L61" i="6"/>
  <c r="F62" i="6"/>
  <c r="I62" i="6"/>
  <c r="L62" i="6"/>
  <c r="F63" i="6"/>
  <c r="I63" i="6"/>
  <c r="L63" i="6"/>
  <c r="F64" i="6"/>
  <c r="I64" i="6"/>
  <c r="L64" i="6"/>
  <c r="F65" i="6"/>
  <c r="I65" i="6"/>
  <c r="L65" i="6"/>
  <c r="F66" i="6"/>
  <c r="I66" i="6"/>
  <c r="L66" i="6"/>
  <c r="F67" i="6"/>
  <c r="I67" i="6"/>
  <c r="L67" i="6"/>
  <c r="F68" i="6"/>
  <c r="I68" i="6"/>
  <c r="L68" i="6"/>
  <c r="F69" i="6"/>
  <c r="I69" i="6"/>
  <c r="L69" i="6"/>
  <c r="F70" i="6"/>
  <c r="I70" i="6"/>
  <c r="L70" i="6"/>
  <c r="F71" i="6"/>
  <c r="I71" i="6"/>
  <c r="L71" i="6"/>
  <c r="F72" i="6"/>
  <c r="I72" i="6"/>
  <c r="L72" i="6"/>
  <c r="F75" i="6"/>
  <c r="I75" i="6"/>
  <c r="I102" i="6" s="1"/>
  <c r="J102" i="6" s="1"/>
  <c r="L75" i="6"/>
  <c r="F76" i="6"/>
  <c r="I76" i="6"/>
  <c r="L76" i="6"/>
  <c r="F77" i="6"/>
  <c r="I77" i="6"/>
  <c r="L77" i="6"/>
  <c r="F78" i="6"/>
  <c r="I78" i="6"/>
  <c r="L78" i="6"/>
  <c r="F79" i="6"/>
  <c r="I79" i="6"/>
  <c r="L79" i="6"/>
  <c r="F80" i="6"/>
  <c r="I80" i="6"/>
  <c r="L80" i="6"/>
  <c r="F81" i="6"/>
  <c r="I81" i="6"/>
  <c r="L81" i="6"/>
  <c r="F82" i="6"/>
  <c r="I82" i="6"/>
  <c r="L82" i="6"/>
  <c r="F83" i="6"/>
  <c r="I83" i="6"/>
  <c r="L83" i="6"/>
  <c r="F84" i="6"/>
  <c r="I84" i="6"/>
  <c r="L84" i="6"/>
  <c r="F85" i="6"/>
  <c r="I85" i="6"/>
  <c r="L85" i="6"/>
  <c r="F86" i="6"/>
  <c r="I86" i="6"/>
  <c r="L86" i="6"/>
  <c r="F87" i="6"/>
  <c r="I87" i="6"/>
  <c r="L87" i="6"/>
  <c r="F88" i="6"/>
  <c r="I88" i="6"/>
  <c r="L88" i="6"/>
  <c r="F89" i="6"/>
  <c r="I89" i="6"/>
  <c r="L89" i="6"/>
  <c r="F90" i="6"/>
  <c r="I90" i="6"/>
  <c r="L90" i="6"/>
  <c r="F91" i="6"/>
  <c r="I91" i="6"/>
  <c r="L91" i="6"/>
  <c r="F92" i="6"/>
  <c r="I92" i="6"/>
  <c r="L92" i="6"/>
  <c r="F93" i="6"/>
  <c r="I93" i="6"/>
  <c r="L93" i="6"/>
  <c r="F94" i="6"/>
  <c r="L94" i="6"/>
  <c r="F95" i="6"/>
  <c r="L95" i="6"/>
  <c r="F96" i="6"/>
  <c r="L96" i="6"/>
  <c r="F97" i="6"/>
  <c r="L97" i="6"/>
  <c r="F98" i="6"/>
  <c r="I98" i="6"/>
  <c r="L98" i="6"/>
  <c r="F99" i="6"/>
  <c r="I99" i="6"/>
  <c r="L99" i="6"/>
  <c r="F100" i="6"/>
  <c r="I100" i="6"/>
  <c r="L100" i="6"/>
  <c r="F101" i="6"/>
  <c r="I101" i="6"/>
  <c r="L101" i="6"/>
  <c r="F102" i="6"/>
  <c r="G102" i="6" s="1"/>
  <c r="L102" i="6"/>
  <c r="M102" i="6" s="1"/>
  <c r="F104" i="6"/>
  <c r="I104" i="6"/>
  <c r="L104" i="6"/>
  <c r="L114" i="6" s="1"/>
  <c r="M114" i="6" s="1"/>
  <c r="F105" i="6"/>
  <c r="F114" i="6" s="1"/>
  <c r="G114" i="6" s="1"/>
  <c r="I105" i="6"/>
  <c r="L105" i="6"/>
  <c r="F106" i="6"/>
  <c r="I106" i="6"/>
  <c r="L106" i="6"/>
  <c r="F107" i="6"/>
  <c r="I107" i="6"/>
  <c r="L107" i="6"/>
  <c r="F108" i="6"/>
  <c r="I108" i="6"/>
  <c r="L108" i="6"/>
  <c r="F109" i="6"/>
  <c r="I109" i="6"/>
  <c r="L109" i="6"/>
  <c r="F110" i="6"/>
  <c r="I110" i="6"/>
  <c r="L110" i="6"/>
  <c r="F111" i="6"/>
  <c r="I111" i="6"/>
  <c r="L111" i="6"/>
  <c r="I112" i="6"/>
  <c r="L112" i="6"/>
  <c r="I113" i="6"/>
  <c r="I114" i="6" s="1"/>
  <c r="J114" i="6" s="1"/>
  <c r="L113" i="6"/>
  <c r="F116" i="6"/>
  <c r="F122" i="6" s="1"/>
  <c r="G122" i="6" s="1"/>
  <c r="I116" i="6"/>
  <c r="L116" i="6"/>
  <c r="F117" i="6"/>
  <c r="I117" i="6"/>
  <c r="L117" i="6"/>
  <c r="L122" i="6" s="1"/>
  <c r="M122" i="6" s="1"/>
  <c r="F118" i="6"/>
  <c r="I118" i="6"/>
  <c r="L118" i="6"/>
  <c r="F119" i="6"/>
  <c r="I119" i="6"/>
  <c r="L119" i="6"/>
  <c r="F120" i="6"/>
  <c r="I120" i="6"/>
  <c r="L120" i="6"/>
  <c r="F121" i="6"/>
  <c r="I121" i="6"/>
  <c r="L121" i="6"/>
  <c r="I122" i="6"/>
  <c r="J122" i="6" s="1"/>
  <c r="F124" i="6"/>
  <c r="F142" i="6" s="1"/>
  <c r="G142" i="6" s="1"/>
  <c r="L124" i="6"/>
  <c r="L142" i="6" s="1"/>
  <c r="M142" i="6" s="1"/>
  <c r="F125" i="6"/>
  <c r="L125" i="6"/>
  <c r="F126" i="6"/>
  <c r="L126" i="6"/>
  <c r="F127" i="6"/>
  <c r="L127" i="6"/>
  <c r="F128" i="6"/>
  <c r="I128" i="6"/>
  <c r="L128" i="6"/>
  <c r="F129" i="6"/>
  <c r="I129" i="6"/>
  <c r="L129" i="6"/>
  <c r="F130" i="6"/>
  <c r="I130" i="6"/>
  <c r="L130" i="6"/>
  <c r="F131" i="6"/>
  <c r="I131" i="6"/>
  <c r="L131" i="6"/>
  <c r="F132" i="6"/>
  <c r="I132" i="6"/>
  <c r="L132" i="6"/>
  <c r="F133" i="6"/>
  <c r="I133" i="6"/>
  <c r="L133" i="6"/>
  <c r="F134" i="6"/>
  <c r="I134" i="6"/>
  <c r="L134" i="6"/>
  <c r="F135" i="6"/>
  <c r="I135" i="6"/>
  <c r="L135" i="6"/>
  <c r="F136" i="6"/>
  <c r="I136" i="6"/>
  <c r="L136" i="6"/>
  <c r="F137" i="6"/>
  <c r="I137" i="6"/>
  <c r="L137" i="6"/>
  <c r="F138" i="6"/>
  <c r="I138" i="6"/>
  <c r="L138" i="6"/>
  <c r="F139" i="6"/>
  <c r="I139" i="6"/>
  <c r="L139" i="6"/>
  <c r="F140" i="6"/>
  <c r="I140" i="6"/>
  <c r="L140" i="6"/>
  <c r="F141" i="6"/>
  <c r="I141" i="6"/>
  <c r="L141" i="6"/>
  <c r="I142" i="6"/>
  <c r="J142" i="6" s="1"/>
  <c r="I144" i="6" l="1"/>
  <c r="J73" i="6"/>
  <c r="J144" i="6" s="1"/>
  <c r="G73" i="6"/>
  <c r="G144" i="6" s="1"/>
  <c r="F144" i="6"/>
  <c r="M73" i="6"/>
  <c r="M144" i="6" s="1"/>
  <c r="L144" i="6"/>
</calcChain>
</file>

<file path=xl/sharedStrings.xml><?xml version="1.0" encoding="utf-8"?>
<sst xmlns="http://schemas.openxmlformats.org/spreadsheetml/2006/main" count="171" uniqueCount="100">
  <si>
    <t>ПС</t>
  </si>
  <si>
    <t>№ фид</t>
  </si>
  <si>
    <t>г. Королёв</t>
  </si>
  <si>
    <t>Класс напряжения, кВ</t>
  </si>
  <si>
    <t>Нагрузка, А</t>
  </si>
  <si>
    <t>Мощность, кВт</t>
  </si>
  <si>
    <t>Итого:</t>
  </si>
  <si>
    <t>г. Балашиха</t>
  </si>
  <si>
    <t>48 А+Б</t>
  </si>
  <si>
    <t>62 А+Б</t>
  </si>
  <si>
    <t>ПС 696 "Прогресс" (ПАО "МОЭСК" ВЭС)</t>
  </si>
  <si>
    <t>ПС 419 "Минеральная" (ПАО "МОЭСК" ВЭС)</t>
  </si>
  <si>
    <t>ПС 681 "Алмазово" (ПАО "МОЭСК" ВЭС)</t>
  </si>
  <si>
    <t>ПС 157 "Горенки"                     (ПАО "МОЭСК" ВЭС)</t>
  </si>
  <si>
    <t>ПС 239 "Пушкино"               (ПАО "МОЭСК" СЭС)</t>
  </si>
  <si>
    <t>ПС 198 "Новые Подлипки"                    (ПАО "МОЭСК" СЭС)</t>
  </si>
  <si>
    <t>ПС 336 "Клязьма"                         (ПАО "МОЭСК" СЭС)</t>
  </si>
  <si>
    <t>ПС 257 "Хвойная"                           (ПАО "МОЭСК" СЭС)</t>
  </si>
  <si>
    <t>ПС 255 "Костино"                 (ПАО "МОЭСК" СЭС)</t>
  </si>
  <si>
    <t>г. Люберцы</t>
  </si>
  <si>
    <t>ПС 306 "Дроздово"         (ПАО "МОЭСК" ВЭС)</t>
  </si>
  <si>
    <t>ПС 448 "Овражки" (ОАО "РЖД")</t>
  </si>
  <si>
    <t>ПС 500 "Некрасовка" (ПАО "МОЭСК" МВС)</t>
  </si>
  <si>
    <t>Юг</t>
  </si>
  <si>
    <t>Северо-Запад</t>
  </si>
  <si>
    <t>ПС 519 "Каскадная"  (Второе название Руднего-2)  (ПАО "ФСК ЕЭС")</t>
  </si>
  <si>
    <t>ПС 517 "Западная"  (ПАО "ФСК ЕЭС")</t>
  </si>
  <si>
    <t>ПС 850 "Нововнуково" (ОАО "ОЭК")</t>
  </si>
  <si>
    <t>ПС 684 "Видное"    (ПАО "МОЭСК" ЮЭС)</t>
  </si>
  <si>
    <t>ПС 851 "Грач"                    (ОАО "ОЭК")</t>
  </si>
  <si>
    <t>ПС 859 "Бутово"            (ПАО "МОЭСК" МВС)</t>
  </si>
  <si>
    <t>Нет данных</t>
  </si>
  <si>
    <t>Всего</t>
  </si>
  <si>
    <t>г. Лобня</t>
  </si>
  <si>
    <t>Разрешенная мощность, кВт</t>
  </si>
  <si>
    <t>ПС 40 "Лобня"                 (ПАО "МОЭСК" СЭС)</t>
  </si>
  <si>
    <t>ПС 169 "Константиново"
(ПАО "МОЭСК" СЭС)</t>
  </si>
  <si>
    <t>ПС 325 "Луговая"
(ПАО "МОЭСК" СЭС)</t>
  </si>
  <si>
    <t>504 А+Б</t>
  </si>
  <si>
    <t>506 А+Б</t>
  </si>
  <si>
    <t>510 А+Б</t>
  </si>
  <si>
    <t>604 А+Б</t>
  </si>
  <si>
    <t>606 А+Б</t>
  </si>
  <si>
    <t>612 А+Б</t>
  </si>
  <si>
    <t>ПС 429 "Шереметьево"
(ПАО "МОЭСК" СЭС)</t>
  </si>
  <si>
    <t>ПС 671 "Старбеева"
(ПАО "МОЭСК" СЭС)</t>
  </si>
  <si>
    <t>123 А+Б</t>
  </si>
  <si>
    <t>450 А+Б</t>
  </si>
  <si>
    <t>452 А+Б</t>
  </si>
  <si>
    <t>ПС 688 "Планерная"
(ПАО "МОЭСК" СЭС)</t>
  </si>
  <si>
    <t>313 А+Б</t>
  </si>
  <si>
    <t>432 А+Б</t>
  </si>
  <si>
    <t>3312 А+Б</t>
  </si>
  <si>
    <t>ТЭЦ-21
 (ПАО «Мосэнерго»)</t>
  </si>
  <si>
    <t>2191 а</t>
  </si>
  <si>
    <t>Трансэнерго- Филиала ОАО "РЖД"</t>
  </si>
  <si>
    <t>МКР-3</t>
  </si>
  <si>
    <t>1-ПЭ</t>
  </si>
  <si>
    <t>2191 в</t>
  </si>
  <si>
    <t>Не обслуживаем</t>
  </si>
  <si>
    <t>г. Дмитров</t>
  </si>
  <si>
    <t>Объем свободной мощности, кВт</t>
  </si>
  <si>
    <t>г. Химки, мкр. Новокуркино</t>
  </si>
  <si>
    <t>г. Химки, мкр. Левобережный</t>
  </si>
  <si>
    <t>г. Долгопрудный</t>
  </si>
  <si>
    <t>ЖК Мещерский лес</t>
  </si>
  <si>
    <t>ПС 560 "Солнцево" (ПАО "МОЭСК" )</t>
  </si>
  <si>
    <t>17103 а</t>
  </si>
  <si>
    <t>нет данных</t>
  </si>
  <si>
    <t>17103 б</t>
  </si>
  <si>
    <t>ЖК Заповедный уголок</t>
  </si>
  <si>
    <t>ПС 505 "Бескудниково" (ФСК)</t>
  </si>
  <si>
    <t xml:space="preserve"> ЖК Римского-Корсакова</t>
  </si>
  <si>
    <t>В 2017 г. не обслуживалось</t>
  </si>
  <si>
    <t>ЖК Английский квартал</t>
  </si>
  <si>
    <t>13000 а</t>
  </si>
  <si>
    <t>13000 б</t>
  </si>
  <si>
    <t>ЖК Солнцево Парк</t>
  </si>
  <si>
    <t>ПС 850 "Нововнуковская"                         (ОЭК)</t>
  </si>
  <si>
    <t>ЖК Марьино</t>
  </si>
  <si>
    <t>ПС 426 "Марьино" (ПАО "МОЭСК" Н.Москва)</t>
  </si>
  <si>
    <t>ЖК Лайф Ботанический сад</t>
  </si>
  <si>
    <t>ПС 855                       "Марфино"  (ОЭК)</t>
  </si>
  <si>
    <t>20015 а</t>
  </si>
  <si>
    <t>20015 б</t>
  </si>
  <si>
    <t xml:space="preserve">ЖК "Лайф Кутузовский" </t>
  </si>
  <si>
    <t>ПС 180                                "Ново-Кунцево"               (ПАО "МОЭСК" )</t>
  </si>
  <si>
    <t>5056 а</t>
  </si>
  <si>
    <t>5056 б</t>
  </si>
  <si>
    <t>ЖК Волжская Лайф</t>
  </si>
  <si>
    <t>Текстильщик А</t>
  </si>
  <si>
    <t>Текстильщик Б</t>
  </si>
  <si>
    <t>Люблинская, 72</t>
  </si>
  <si>
    <t>ПС 314 "Донецкая"                         (ПАО МОЭСК)</t>
  </si>
  <si>
    <t>откл.</t>
  </si>
  <si>
    <t>ПС 90"Ленинская"                  (ПАО "МОЭСК" )</t>
  </si>
  <si>
    <t>Всего:</t>
  </si>
  <si>
    <t>ТЭЦ-20                                (ПАО "Мосэнерго")</t>
  </si>
  <si>
    <t>Режимный день</t>
  </si>
  <si>
    <t>ПС 867   "Цимлянская"(ОЭК)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</si>
</sst>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Arial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1" applyNumberFormat="0" applyFont="0" applyFill="0" applyAlignment="0" applyProtection="0"/>
  </cellStyleXfs>
  <cellXfs count="2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22" xfId="0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  <xf numFmtId="2" fontId="0" fillId="3" borderId="40" xfId="0" applyNumberFormat="1" applyFill="1" applyBorder="1" applyAlignment="1">
      <alignment horizontal="center" vertical="center"/>
    </xf>
    <xf numFmtId="2" fontId="2" fillId="2" borderId="62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0" fillId="3" borderId="46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11" xfId="1" applyNumberFormat="1" applyFont="1" applyFill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62" xfId="1" applyNumberFormat="1" applyFont="1" applyFill="1" applyBorder="1" applyAlignment="1">
      <alignment horizontal="center" vertical="center"/>
    </xf>
    <xf numFmtId="2" fontId="6" fillId="2" borderId="21" xfId="1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0" xfId="0" applyNumberFormat="1" applyFill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44" xfId="0" applyNumberFormat="1" applyFill="1" applyBorder="1" applyAlignment="1">
      <alignment horizontal="center" vertical="center"/>
    </xf>
  </cellXfs>
  <cellStyles count="2">
    <cellStyle name="Обычный" xfId="0" builtinId="0"/>
    <cellStyle name="Прост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5"/>
  <sheetViews>
    <sheetView zoomScaleNormal="100" workbookViewId="0">
      <pane ySplit="2" topLeftCell="A3" activePane="bottomLeft" state="frozen"/>
      <selection pane="bottomLeft" activeCell="P10" sqref="P10"/>
    </sheetView>
  </sheetViews>
  <sheetFormatPr defaultRowHeight="15" x14ac:dyDescent="0.25"/>
  <cols>
    <col min="1" max="1" width="20.7109375" style="18" customWidth="1"/>
    <col min="2" max="2" width="10.7109375" style="18" customWidth="1"/>
    <col min="3" max="51" width="15.7109375" style="18" customWidth="1"/>
    <col min="52" max="16384" width="9.140625" style="18"/>
  </cols>
  <sheetData>
    <row r="1" spans="1:13" ht="15.75" thickBot="1" x14ac:dyDescent="0.3">
      <c r="A1" s="131" t="s">
        <v>0</v>
      </c>
      <c r="B1" s="128" t="s">
        <v>98</v>
      </c>
      <c r="C1" s="129"/>
      <c r="D1" s="130"/>
      <c r="E1" s="116">
        <v>43089</v>
      </c>
      <c r="F1" s="117"/>
      <c r="G1" s="118"/>
      <c r="H1" s="116">
        <v>43453</v>
      </c>
      <c r="I1" s="117"/>
      <c r="J1" s="118"/>
      <c r="K1" s="116">
        <v>43635</v>
      </c>
      <c r="L1" s="117"/>
      <c r="M1" s="118"/>
    </row>
    <row r="2" spans="1:13" ht="45.75" thickBot="1" x14ac:dyDescent="0.3">
      <c r="A2" s="132"/>
      <c r="B2" s="2" t="s">
        <v>1</v>
      </c>
      <c r="C2" s="6" t="s">
        <v>3</v>
      </c>
      <c r="D2" s="6" t="s">
        <v>34</v>
      </c>
      <c r="E2" s="107" t="s">
        <v>4</v>
      </c>
      <c r="F2" s="2" t="s">
        <v>5</v>
      </c>
      <c r="G2" s="103" t="s">
        <v>61</v>
      </c>
      <c r="H2" s="107" t="s">
        <v>4</v>
      </c>
      <c r="I2" s="2" t="s">
        <v>5</v>
      </c>
      <c r="J2" s="103" t="s">
        <v>61</v>
      </c>
      <c r="K2" s="107" t="s">
        <v>4</v>
      </c>
      <c r="L2" s="2" t="s">
        <v>5</v>
      </c>
      <c r="M2" s="103" t="s">
        <v>61</v>
      </c>
    </row>
    <row r="3" spans="1:13" ht="15" customHeight="1" thickBot="1" x14ac:dyDescent="0.3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13" ht="15" customHeight="1" x14ac:dyDescent="0.25">
      <c r="A4" s="125" t="s">
        <v>18</v>
      </c>
      <c r="B4" s="208">
        <v>1</v>
      </c>
      <c r="C4" s="208">
        <v>6</v>
      </c>
      <c r="D4" s="204"/>
      <c r="E4" s="207">
        <v>128</v>
      </c>
      <c r="F4" s="205">
        <f>C4*E4*0.98</f>
        <v>752.64</v>
      </c>
      <c r="G4" s="206"/>
      <c r="H4" s="205">
        <v>131</v>
      </c>
      <c r="I4" s="204">
        <f>C4*H4*0.98</f>
        <v>770.28</v>
      </c>
      <c r="J4" s="203"/>
      <c r="K4" s="186">
        <v>107.76166666667</v>
      </c>
      <c r="L4" s="202">
        <f>C4*K4*0.98</f>
        <v>633.63860000001955</v>
      </c>
      <c r="M4" s="109"/>
    </row>
    <row r="5" spans="1:13" ht="15" customHeight="1" x14ac:dyDescent="0.25">
      <c r="A5" s="126"/>
      <c r="B5" s="199">
        <v>2</v>
      </c>
      <c r="C5" s="199">
        <v>6</v>
      </c>
      <c r="D5" s="199"/>
      <c r="E5" s="200">
        <v>137</v>
      </c>
      <c r="F5" s="199">
        <f>C5*E5*0.98</f>
        <v>805.56</v>
      </c>
      <c r="G5" s="196"/>
      <c r="H5" s="198">
        <v>153</v>
      </c>
      <c r="I5" s="197">
        <f>C5*H5*0.98</f>
        <v>899.64</v>
      </c>
      <c r="J5" s="196"/>
      <c r="K5" s="186">
        <v>115.117</v>
      </c>
      <c r="L5" s="176">
        <f>C5*K5*0.98</f>
        <v>676.88796000000002</v>
      </c>
      <c r="M5" s="10"/>
    </row>
    <row r="6" spans="1:13" ht="15" customHeight="1" x14ac:dyDescent="0.25">
      <c r="A6" s="126"/>
      <c r="B6" s="199">
        <v>5</v>
      </c>
      <c r="C6" s="199">
        <v>6</v>
      </c>
      <c r="D6" s="199"/>
      <c r="E6" s="200">
        <v>16</v>
      </c>
      <c r="F6" s="199">
        <f>C6*E6*0.98</f>
        <v>94.08</v>
      </c>
      <c r="G6" s="196"/>
      <c r="H6" s="198">
        <v>28</v>
      </c>
      <c r="I6" s="197">
        <f>C6*H6*0.98</f>
        <v>164.64</v>
      </c>
      <c r="J6" s="196"/>
      <c r="K6" s="186">
        <v>16.604333333332999</v>
      </c>
      <c r="L6" s="176">
        <f>C6*K6*0.98</f>
        <v>97.633479999998031</v>
      </c>
      <c r="M6" s="10"/>
    </row>
    <row r="7" spans="1:13" ht="15" customHeight="1" x14ac:dyDescent="0.25">
      <c r="A7" s="126"/>
      <c r="B7" s="201">
        <v>6</v>
      </c>
      <c r="C7" s="199">
        <v>6</v>
      </c>
      <c r="D7" s="199"/>
      <c r="E7" s="200">
        <v>142</v>
      </c>
      <c r="F7" s="199">
        <f>C7*E7*0.98</f>
        <v>834.96</v>
      </c>
      <c r="G7" s="196"/>
      <c r="H7" s="198">
        <v>139</v>
      </c>
      <c r="I7" s="197">
        <f>C7*H7*0.98</f>
        <v>817.31999999999994</v>
      </c>
      <c r="J7" s="196"/>
      <c r="K7" s="186">
        <v>96.342666666667</v>
      </c>
      <c r="L7" s="176">
        <f>C7*K7*0.98</f>
        <v>566.4948800000019</v>
      </c>
      <c r="M7" s="10"/>
    </row>
    <row r="8" spans="1:13" ht="15" customHeight="1" x14ac:dyDescent="0.25">
      <c r="A8" s="126"/>
      <c r="B8" s="201">
        <v>7</v>
      </c>
      <c r="C8" s="199">
        <v>6</v>
      </c>
      <c r="D8" s="199"/>
      <c r="E8" s="200">
        <v>0</v>
      </c>
      <c r="F8" s="199">
        <f>C8*E8*0.98</f>
        <v>0</v>
      </c>
      <c r="G8" s="196"/>
      <c r="H8" s="198">
        <v>1</v>
      </c>
      <c r="I8" s="197">
        <f>C8*H8*0.98</f>
        <v>5.88</v>
      </c>
      <c r="J8" s="196"/>
      <c r="K8" s="186">
        <v>1.2626666666666999</v>
      </c>
      <c r="L8" s="176">
        <f>C8*K8*0.98</f>
        <v>7.4244800000001954</v>
      </c>
      <c r="M8" s="10"/>
    </row>
    <row r="9" spans="1:13" ht="15" customHeight="1" x14ac:dyDescent="0.25">
      <c r="A9" s="126"/>
      <c r="B9" s="201">
        <v>11</v>
      </c>
      <c r="C9" s="199">
        <v>6</v>
      </c>
      <c r="D9" s="199"/>
      <c r="E9" s="200">
        <v>157</v>
      </c>
      <c r="F9" s="199">
        <f>C9*E9*0.98</f>
        <v>923.16</v>
      </c>
      <c r="G9" s="196"/>
      <c r="H9" s="198">
        <v>172</v>
      </c>
      <c r="I9" s="197">
        <f>C9*H9*0.98</f>
        <v>1011.36</v>
      </c>
      <c r="J9" s="196"/>
      <c r="K9" s="186">
        <v>112.45</v>
      </c>
      <c r="L9" s="176">
        <f>C9*K9*0.98</f>
        <v>661.20600000000002</v>
      </c>
      <c r="M9" s="10"/>
    </row>
    <row r="10" spans="1:13" ht="15" customHeight="1" x14ac:dyDescent="0.25">
      <c r="A10" s="126"/>
      <c r="B10" s="201">
        <v>12</v>
      </c>
      <c r="C10" s="199">
        <v>6</v>
      </c>
      <c r="D10" s="199"/>
      <c r="E10" s="200">
        <v>0</v>
      </c>
      <c r="F10" s="199">
        <f>C10*E10*0.98</f>
        <v>0</v>
      </c>
      <c r="G10" s="196"/>
      <c r="H10" s="198">
        <v>77</v>
      </c>
      <c r="I10" s="197">
        <f>C10*H10*0.98</f>
        <v>452.76</v>
      </c>
      <c r="J10" s="196"/>
      <c r="K10" s="186">
        <v>111.96333333333</v>
      </c>
      <c r="L10" s="176">
        <f>C10*K10*0.98</f>
        <v>658.3443999999804</v>
      </c>
      <c r="M10" s="10"/>
    </row>
    <row r="11" spans="1:13" ht="15" customHeight="1" x14ac:dyDescent="0.25">
      <c r="A11" s="126"/>
      <c r="B11" s="201">
        <v>13</v>
      </c>
      <c r="C11" s="199">
        <v>6</v>
      </c>
      <c r="D11" s="199"/>
      <c r="E11" s="200">
        <v>131</v>
      </c>
      <c r="F11" s="199">
        <f>C11*E11*0.98</f>
        <v>770.28</v>
      </c>
      <c r="G11" s="196"/>
      <c r="H11" s="198">
        <v>110</v>
      </c>
      <c r="I11" s="197">
        <f>C11*H11*0.98</f>
        <v>646.79999999999995</v>
      </c>
      <c r="J11" s="196"/>
      <c r="K11" s="186">
        <v>138.54966666666999</v>
      </c>
      <c r="L11" s="176">
        <f>C11*K11*0.98</f>
        <v>814.67204000001959</v>
      </c>
      <c r="M11" s="10"/>
    </row>
    <row r="12" spans="1:13" ht="15" customHeight="1" x14ac:dyDescent="0.25">
      <c r="A12" s="126"/>
      <c r="B12" s="201">
        <v>14</v>
      </c>
      <c r="C12" s="199">
        <v>6</v>
      </c>
      <c r="D12" s="199"/>
      <c r="E12" s="200">
        <v>226</v>
      </c>
      <c r="F12" s="199">
        <f>C12*E12*0.98</f>
        <v>1328.8799999999999</v>
      </c>
      <c r="G12" s="196"/>
      <c r="H12" s="198">
        <v>243</v>
      </c>
      <c r="I12" s="197">
        <f>C12*H12*0.98</f>
        <v>1428.84</v>
      </c>
      <c r="J12" s="196"/>
      <c r="K12" s="186">
        <v>144.74533333333</v>
      </c>
      <c r="L12" s="176">
        <f>C12*K12*0.98</f>
        <v>851.10255999998037</v>
      </c>
      <c r="M12" s="10"/>
    </row>
    <row r="13" spans="1:13" ht="15" customHeight="1" x14ac:dyDescent="0.25">
      <c r="A13" s="126"/>
      <c r="B13" s="201">
        <v>15</v>
      </c>
      <c r="C13" s="199">
        <v>6</v>
      </c>
      <c r="D13" s="199"/>
      <c r="E13" s="200">
        <v>130</v>
      </c>
      <c r="F13" s="199">
        <f>C13*E13*0.98</f>
        <v>764.4</v>
      </c>
      <c r="G13" s="196"/>
      <c r="H13" s="198">
        <v>134</v>
      </c>
      <c r="I13" s="197">
        <f>C13*H13*0.98</f>
        <v>787.92</v>
      </c>
      <c r="J13" s="196"/>
      <c r="K13" s="186">
        <v>110.422</v>
      </c>
      <c r="L13" s="176">
        <f>C13*K13*0.98</f>
        <v>649.28135999999995</v>
      </c>
      <c r="M13" s="10"/>
    </row>
    <row r="14" spans="1:13" ht="15" customHeight="1" x14ac:dyDescent="0.25">
      <c r="A14" s="126"/>
      <c r="B14" s="201">
        <v>16</v>
      </c>
      <c r="C14" s="199">
        <v>6</v>
      </c>
      <c r="D14" s="199"/>
      <c r="E14" s="200">
        <v>0</v>
      </c>
      <c r="F14" s="199">
        <f>C14*E14*0.98</f>
        <v>0</v>
      </c>
      <c r="G14" s="196"/>
      <c r="H14" s="198">
        <v>81</v>
      </c>
      <c r="I14" s="197">
        <f>C14*H14*0.98</f>
        <v>476.28</v>
      </c>
      <c r="J14" s="196"/>
      <c r="K14" s="186">
        <v>98.316666666667004</v>
      </c>
      <c r="L14" s="176">
        <f>C14*K14*0.98</f>
        <v>578.10200000000202</v>
      </c>
      <c r="M14" s="10"/>
    </row>
    <row r="15" spans="1:13" ht="15" customHeight="1" x14ac:dyDescent="0.25">
      <c r="A15" s="126"/>
      <c r="B15" s="201">
        <v>109</v>
      </c>
      <c r="C15" s="199">
        <v>10</v>
      </c>
      <c r="D15" s="199"/>
      <c r="E15" s="200">
        <v>99</v>
      </c>
      <c r="F15" s="199">
        <f>C15*E15*0.98</f>
        <v>970.19999999999993</v>
      </c>
      <c r="G15" s="196"/>
      <c r="H15" s="198">
        <v>104</v>
      </c>
      <c r="I15" s="197">
        <f>C15*H15*0.98</f>
        <v>1019.1999999999999</v>
      </c>
      <c r="J15" s="196"/>
      <c r="K15" s="186">
        <v>70.313333333333006</v>
      </c>
      <c r="L15" s="176">
        <f>C15*K15*0.98</f>
        <v>689.07066666666344</v>
      </c>
      <c r="M15" s="10"/>
    </row>
    <row r="16" spans="1:13" ht="15" customHeight="1" x14ac:dyDescent="0.25">
      <c r="A16" s="126"/>
      <c r="B16" s="201">
        <v>110</v>
      </c>
      <c r="C16" s="199">
        <v>10</v>
      </c>
      <c r="D16" s="199"/>
      <c r="E16" s="200">
        <v>59</v>
      </c>
      <c r="F16" s="199">
        <f>C16*E16*0.98</f>
        <v>578.20000000000005</v>
      </c>
      <c r="G16" s="196"/>
      <c r="H16" s="198">
        <v>87</v>
      </c>
      <c r="I16" s="197">
        <f>C16*H16*0.98</f>
        <v>852.6</v>
      </c>
      <c r="J16" s="196"/>
      <c r="K16" s="186">
        <v>21.328666666667001</v>
      </c>
      <c r="L16" s="176">
        <f>C16*K16*0.98</f>
        <v>209.02093333333661</v>
      </c>
      <c r="M16" s="10"/>
    </row>
    <row r="17" spans="1:13" ht="15" customHeight="1" x14ac:dyDescent="0.25">
      <c r="A17" s="126"/>
      <c r="B17" s="201">
        <v>111</v>
      </c>
      <c r="C17" s="199">
        <v>10</v>
      </c>
      <c r="D17" s="199"/>
      <c r="E17" s="200">
        <v>114</v>
      </c>
      <c r="F17" s="199">
        <f>C17*E17*0.98</f>
        <v>1117.2</v>
      </c>
      <c r="G17" s="196"/>
      <c r="H17" s="198">
        <v>120</v>
      </c>
      <c r="I17" s="197">
        <f>C17*H17*0.98</f>
        <v>1176</v>
      </c>
      <c r="J17" s="196"/>
      <c r="K17" s="186">
        <v>87.830666666667</v>
      </c>
      <c r="L17" s="176">
        <f>C17*K17*0.98</f>
        <v>860.74053333333666</v>
      </c>
      <c r="M17" s="10"/>
    </row>
    <row r="18" spans="1:13" ht="15" customHeight="1" x14ac:dyDescent="0.25">
      <c r="A18" s="126"/>
      <c r="B18" s="201">
        <v>113</v>
      </c>
      <c r="C18" s="199">
        <v>10</v>
      </c>
      <c r="D18" s="199"/>
      <c r="E18" s="200">
        <v>0</v>
      </c>
      <c r="F18" s="199">
        <f>C18*E18*0.98</f>
        <v>0</v>
      </c>
      <c r="G18" s="196"/>
      <c r="H18" s="198">
        <v>3</v>
      </c>
      <c r="I18" s="197">
        <f>C18*H18*0.98</f>
        <v>29.4</v>
      </c>
      <c r="J18" s="196"/>
      <c r="K18" s="186">
        <v>24.237666666667</v>
      </c>
      <c r="L18" s="176">
        <f>C18*K18*0.98</f>
        <v>237.52913333333657</v>
      </c>
      <c r="M18" s="10"/>
    </row>
    <row r="19" spans="1:13" ht="15" customHeight="1" x14ac:dyDescent="0.25">
      <c r="A19" s="126"/>
      <c r="B19" s="201">
        <v>114</v>
      </c>
      <c r="C19" s="199">
        <v>10</v>
      </c>
      <c r="D19" s="199"/>
      <c r="E19" s="200">
        <v>287</v>
      </c>
      <c r="F19" s="199">
        <f>C19*E19*0.98</f>
        <v>2812.6</v>
      </c>
      <c r="G19" s="196"/>
      <c r="H19" s="198">
        <v>332</v>
      </c>
      <c r="I19" s="197">
        <f>C19*H19*0.98</f>
        <v>3253.6</v>
      </c>
      <c r="J19" s="196"/>
      <c r="K19" s="186">
        <v>197.89066666667</v>
      </c>
      <c r="L19" s="176">
        <f>C19*K19*0.98</f>
        <v>1939.3285333333658</v>
      </c>
      <c r="M19" s="10"/>
    </row>
    <row r="20" spans="1:13" ht="15" customHeight="1" x14ac:dyDescent="0.25">
      <c r="A20" s="126"/>
      <c r="B20" s="201">
        <v>115</v>
      </c>
      <c r="C20" s="199">
        <v>10</v>
      </c>
      <c r="D20" s="199"/>
      <c r="E20" s="200">
        <v>226</v>
      </c>
      <c r="F20" s="199">
        <f>C20*E20*0.98</f>
        <v>2214.8000000000002</v>
      </c>
      <c r="G20" s="196"/>
      <c r="H20" s="198">
        <v>261</v>
      </c>
      <c r="I20" s="197">
        <f>C20*H20*0.98</f>
        <v>2557.7999999999997</v>
      </c>
      <c r="J20" s="196"/>
      <c r="K20" s="186">
        <v>154.37766666667</v>
      </c>
      <c r="L20" s="176">
        <f>C20*K20*0.98</f>
        <v>1512.9011333333658</v>
      </c>
      <c r="M20" s="10"/>
    </row>
    <row r="21" spans="1:13" ht="15" customHeight="1" x14ac:dyDescent="0.25">
      <c r="A21" s="126"/>
      <c r="B21" s="201">
        <v>117</v>
      </c>
      <c r="C21" s="199">
        <v>10</v>
      </c>
      <c r="D21" s="199"/>
      <c r="E21" s="200">
        <v>100</v>
      </c>
      <c r="F21" s="199">
        <f>C21*E21*0.98</f>
        <v>980</v>
      </c>
      <c r="G21" s="196"/>
      <c r="H21" s="198">
        <v>100</v>
      </c>
      <c r="I21" s="197">
        <f>C21*H21*0.98</f>
        <v>980</v>
      </c>
      <c r="J21" s="196"/>
      <c r="K21" s="186">
        <v>74.957666666666995</v>
      </c>
      <c r="L21" s="176">
        <f>C21*K21*0.98</f>
        <v>734.58513333333656</v>
      </c>
      <c r="M21" s="10"/>
    </row>
    <row r="22" spans="1:13" ht="15" customHeight="1" x14ac:dyDescent="0.25">
      <c r="A22" s="126"/>
      <c r="B22" s="201">
        <v>118</v>
      </c>
      <c r="C22" s="199">
        <v>10</v>
      </c>
      <c r="D22" s="199"/>
      <c r="E22" s="200">
        <v>59</v>
      </c>
      <c r="F22" s="199">
        <f>C22*E22*0.98</f>
        <v>578.20000000000005</v>
      </c>
      <c r="G22" s="196"/>
      <c r="H22" s="198">
        <v>52</v>
      </c>
      <c r="I22" s="197">
        <f>C22*H22*0.98</f>
        <v>509.59999999999997</v>
      </c>
      <c r="J22" s="196"/>
      <c r="K22" s="186">
        <v>37.570666666667002</v>
      </c>
      <c r="L22" s="176">
        <f>C22*K22*0.98</f>
        <v>368.1925333333366</v>
      </c>
      <c r="M22" s="10"/>
    </row>
    <row r="23" spans="1:13" ht="15" customHeight="1" x14ac:dyDescent="0.25">
      <c r="A23" s="126"/>
      <c r="B23" s="201">
        <v>119</v>
      </c>
      <c r="C23" s="199">
        <v>10</v>
      </c>
      <c r="D23" s="199"/>
      <c r="E23" s="200">
        <v>29</v>
      </c>
      <c r="F23" s="199">
        <f>C23*E23*0.98</f>
        <v>284.2</v>
      </c>
      <c r="G23" s="196"/>
      <c r="H23" s="198">
        <v>29</v>
      </c>
      <c r="I23" s="197">
        <f>C23*H23*0.98</f>
        <v>284.2</v>
      </c>
      <c r="J23" s="196"/>
      <c r="K23" s="186">
        <v>22.842666666667</v>
      </c>
      <c r="L23" s="176">
        <f>C23*K23*0.98</f>
        <v>223.85813333333661</v>
      </c>
      <c r="M23" s="10"/>
    </row>
    <row r="24" spans="1:13" ht="15" customHeight="1" x14ac:dyDescent="0.25">
      <c r="A24" s="126"/>
      <c r="B24" s="201">
        <v>120</v>
      </c>
      <c r="C24" s="199">
        <v>10</v>
      </c>
      <c r="D24" s="199"/>
      <c r="E24" s="200">
        <v>40</v>
      </c>
      <c r="F24" s="199">
        <f>C24*E24*0.98</f>
        <v>392</v>
      </c>
      <c r="G24" s="196"/>
      <c r="H24" s="198">
        <v>39</v>
      </c>
      <c r="I24" s="197">
        <f>C24*H24*0.98</f>
        <v>382.2</v>
      </c>
      <c r="J24" s="196"/>
      <c r="K24" s="186">
        <v>42.099333333333</v>
      </c>
      <c r="L24" s="176">
        <f>C24*K24*0.98</f>
        <v>412.57346666666336</v>
      </c>
      <c r="M24" s="10"/>
    </row>
    <row r="25" spans="1:13" ht="15" customHeight="1" x14ac:dyDescent="0.25">
      <c r="A25" s="126"/>
      <c r="B25" s="201">
        <v>209</v>
      </c>
      <c r="C25" s="199">
        <v>10</v>
      </c>
      <c r="D25" s="199"/>
      <c r="E25" s="200">
        <v>69</v>
      </c>
      <c r="F25" s="199">
        <f>C25*E25*0.98</f>
        <v>676.19999999999993</v>
      </c>
      <c r="G25" s="196"/>
      <c r="H25" s="198">
        <v>75</v>
      </c>
      <c r="I25" s="197">
        <f>C25*H25*0.98</f>
        <v>735</v>
      </c>
      <c r="J25" s="196"/>
      <c r="K25" s="186">
        <v>51.145000000000003</v>
      </c>
      <c r="L25" s="176">
        <f>C25*K25*0.98</f>
        <v>501.22100000000006</v>
      </c>
      <c r="M25" s="10"/>
    </row>
    <row r="26" spans="1:13" ht="15" customHeight="1" x14ac:dyDescent="0.25">
      <c r="A26" s="126"/>
      <c r="B26" s="201">
        <v>210</v>
      </c>
      <c r="C26" s="199">
        <v>10</v>
      </c>
      <c r="D26" s="199"/>
      <c r="E26" s="200">
        <v>0</v>
      </c>
      <c r="F26" s="199">
        <f>C26*E26*0.98</f>
        <v>0</v>
      </c>
      <c r="G26" s="196"/>
      <c r="H26" s="198">
        <v>40</v>
      </c>
      <c r="I26" s="197">
        <f>C26*H26*0.98</f>
        <v>392</v>
      </c>
      <c r="J26" s="196"/>
      <c r="K26" s="186">
        <v>9.0126666666666999</v>
      </c>
      <c r="L26" s="176">
        <f>C26*K26*0.98</f>
        <v>88.324133333333663</v>
      </c>
      <c r="M26" s="10"/>
    </row>
    <row r="27" spans="1:13" ht="15" customHeight="1" x14ac:dyDescent="0.25">
      <c r="A27" s="126"/>
      <c r="B27" s="201">
        <v>211</v>
      </c>
      <c r="C27" s="199">
        <v>10</v>
      </c>
      <c r="D27" s="199"/>
      <c r="E27" s="200">
        <v>128</v>
      </c>
      <c r="F27" s="199">
        <f>C27*E27*0.98</f>
        <v>1254.4000000000001</v>
      </c>
      <c r="G27" s="196"/>
      <c r="H27" s="198">
        <v>123</v>
      </c>
      <c r="I27" s="197">
        <f>C27*H27*0.98</f>
        <v>1205.4000000000001</v>
      </c>
      <c r="J27" s="196"/>
      <c r="K27" s="186">
        <v>85.826999999999998</v>
      </c>
      <c r="L27" s="176">
        <f>C27*K27*0.98</f>
        <v>841.1046</v>
      </c>
      <c r="M27" s="10"/>
    </row>
    <row r="28" spans="1:13" ht="15" customHeight="1" x14ac:dyDescent="0.25">
      <c r="A28" s="126"/>
      <c r="B28" s="201">
        <v>212</v>
      </c>
      <c r="C28" s="199">
        <v>10</v>
      </c>
      <c r="D28" s="199"/>
      <c r="E28" s="200">
        <v>68</v>
      </c>
      <c r="F28" s="199">
        <f>C28*E28*0.98</f>
        <v>666.4</v>
      </c>
      <c r="G28" s="196"/>
      <c r="H28" s="198">
        <v>42</v>
      </c>
      <c r="I28" s="197">
        <f>C28*H28*0.98</f>
        <v>411.59999999999997</v>
      </c>
      <c r="J28" s="196"/>
      <c r="K28" s="186">
        <v>25.989666666666999</v>
      </c>
      <c r="L28" s="176">
        <f>C28*K28*0.98</f>
        <v>254.69873333333661</v>
      </c>
      <c r="M28" s="10"/>
    </row>
    <row r="29" spans="1:13" ht="15" customHeight="1" x14ac:dyDescent="0.25">
      <c r="A29" s="126"/>
      <c r="B29" s="201">
        <v>213</v>
      </c>
      <c r="C29" s="199">
        <v>10</v>
      </c>
      <c r="D29" s="199"/>
      <c r="E29" s="200">
        <v>141</v>
      </c>
      <c r="F29" s="199">
        <f>C29*E29*0.98</f>
        <v>1381.8</v>
      </c>
      <c r="G29" s="196"/>
      <c r="H29" s="198">
        <v>138</v>
      </c>
      <c r="I29" s="197">
        <f>C29*H29*0.98</f>
        <v>1352.3999999999999</v>
      </c>
      <c r="J29" s="196"/>
      <c r="K29" s="186">
        <v>102.37166666667</v>
      </c>
      <c r="L29" s="176">
        <f>C29*K29*0.98</f>
        <v>1003.2423333333659</v>
      </c>
      <c r="M29" s="10"/>
    </row>
    <row r="30" spans="1:13" ht="15" customHeight="1" x14ac:dyDescent="0.25">
      <c r="A30" s="126"/>
      <c r="B30" s="199">
        <v>214</v>
      </c>
      <c r="C30" s="199">
        <v>10</v>
      </c>
      <c r="D30" s="199"/>
      <c r="E30" s="200">
        <v>110</v>
      </c>
      <c r="F30" s="199">
        <f>C30*E30*0.98</f>
        <v>1078</v>
      </c>
      <c r="G30" s="196"/>
      <c r="H30" s="198">
        <v>8</v>
      </c>
      <c r="I30" s="197">
        <f>C30*H30*0.98</f>
        <v>78.400000000000006</v>
      </c>
      <c r="J30" s="196"/>
      <c r="K30" s="186">
        <v>82.030666666667003</v>
      </c>
      <c r="L30" s="176">
        <f>C30*K30*0.98</f>
        <v>803.90053333333663</v>
      </c>
      <c r="M30" s="10"/>
    </row>
    <row r="31" spans="1:13" ht="15" customHeight="1" x14ac:dyDescent="0.25">
      <c r="A31" s="126"/>
      <c r="B31" s="199">
        <v>215</v>
      </c>
      <c r="C31" s="199">
        <v>10</v>
      </c>
      <c r="D31" s="199"/>
      <c r="E31" s="200">
        <v>172</v>
      </c>
      <c r="F31" s="199">
        <f>C31*E31*0.98</f>
        <v>1685.6</v>
      </c>
      <c r="G31" s="196"/>
      <c r="H31" s="198">
        <v>217</v>
      </c>
      <c r="I31" s="197">
        <f>C31*H31*0.98</f>
        <v>2126.6</v>
      </c>
      <c r="J31" s="196"/>
      <c r="K31" s="186">
        <v>144.881</v>
      </c>
      <c r="L31" s="176">
        <f>C31*K31*0.98</f>
        <v>1419.8337999999999</v>
      </c>
      <c r="M31" s="10"/>
    </row>
    <row r="32" spans="1:13" ht="15" customHeight="1" x14ac:dyDescent="0.25">
      <c r="A32" s="126"/>
      <c r="B32" s="199">
        <v>216</v>
      </c>
      <c r="C32" s="199">
        <v>10</v>
      </c>
      <c r="D32" s="199"/>
      <c r="E32" s="200">
        <v>55</v>
      </c>
      <c r="F32" s="199">
        <f>C32*E32*0.98</f>
        <v>539</v>
      </c>
      <c r="G32" s="196"/>
      <c r="H32" s="198">
        <v>57</v>
      </c>
      <c r="I32" s="197">
        <f>C32*H32*0.98</f>
        <v>558.6</v>
      </c>
      <c r="J32" s="196"/>
      <c r="K32" s="186">
        <v>46.921666666667001</v>
      </c>
      <c r="L32" s="176">
        <f>C32*K32*0.98</f>
        <v>459.83233333333658</v>
      </c>
      <c r="M32" s="10"/>
    </row>
    <row r="33" spans="1:13" ht="15" customHeight="1" x14ac:dyDescent="0.25">
      <c r="A33" s="126"/>
      <c r="B33" s="199">
        <v>217</v>
      </c>
      <c r="C33" s="199">
        <v>10</v>
      </c>
      <c r="D33" s="199"/>
      <c r="E33" s="200">
        <v>27</v>
      </c>
      <c r="F33" s="199">
        <f>C33*E33*0.98</f>
        <v>264.60000000000002</v>
      </c>
      <c r="G33" s="196"/>
      <c r="H33" s="198">
        <v>29</v>
      </c>
      <c r="I33" s="197">
        <f>C33*H33*0.98</f>
        <v>284.2</v>
      </c>
      <c r="J33" s="196"/>
      <c r="K33" s="186">
        <v>24.071999999999999</v>
      </c>
      <c r="L33" s="176">
        <f>C33*K33*0.98</f>
        <v>235.90559999999999</v>
      </c>
      <c r="M33" s="10"/>
    </row>
    <row r="34" spans="1:13" ht="15" customHeight="1" x14ac:dyDescent="0.25">
      <c r="A34" s="126"/>
      <c r="B34" s="199">
        <v>218</v>
      </c>
      <c r="C34" s="199">
        <v>10</v>
      </c>
      <c r="D34" s="199"/>
      <c r="E34" s="200">
        <v>114</v>
      </c>
      <c r="F34" s="199">
        <f>C34*E34*0.98</f>
        <v>1117.2</v>
      </c>
      <c r="G34" s="196"/>
      <c r="H34" s="198">
        <v>121</v>
      </c>
      <c r="I34" s="197">
        <f>C34*H34*0.98</f>
        <v>1185.8</v>
      </c>
      <c r="J34" s="196"/>
      <c r="K34" s="186">
        <v>82.766666666667007</v>
      </c>
      <c r="L34" s="176">
        <f>C34*K34*0.98</f>
        <v>811.11333333333664</v>
      </c>
      <c r="M34" s="10"/>
    </row>
    <row r="35" spans="1:13" ht="15" customHeight="1" thickBot="1" x14ac:dyDescent="0.3">
      <c r="A35" s="127"/>
      <c r="B35" s="195">
        <v>219</v>
      </c>
      <c r="C35" s="195">
        <v>10</v>
      </c>
      <c r="D35" s="191"/>
      <c r="E35" s="194">
        <v>29</v>
      </c>
      <c r="F35" s="192">
        <f>C35*E35*0.98</f>
        <v>284.2</v>
      </c>
      <c r="G35" s="193"/>
      <c r="H35" s="192">
        <v>51</v>
      </c>
      <c r="I35" s="191">
        <f>C35*H35*0.98</f>
        <v>499.8</v>
      </c>
      <c r="J35" s="190"/>
      <c r="K35" s="185">
        <v>44.112000000000002</v>
      </c>
      <c r="L35" s="179">
        <f>C35*K35*0.98</f>
        <v>432.29759999999999</v>
      </c>
      <c r="M35" s="110"/>
    </row>
    <row r="36" spans="1:13" ht="15" customHeight="1" x14ac:dyDescent="0.25">
      <c r="A36" s="125" t="s">
        <v>17</v>
      </c>
      <c r="B36" s="19">
        <v>201</v>
      </c>
      <c r="C36" s="3">
        <v>6</v>
      </c>
      <c r="D36" s="106"/>
      <c r="E36" s="37">
        <v>176</v>
      </c>
      <c r="F36" s="3">
        <f>C36*E36*0.98</f>
        <v>1034.8799999999999</v>
      </c>
      <c r="G36" s="109"/>
      <c r="H36" s="3">
        <v>209</v>
      </c>
      <c r="I36" s="106">
        <f>C36*H36*0.98</f>
        <v>1228.92</v>
      </c>
      <c r="J36" s="9"/>
      <c r="K36" s="189">
        <v>52.411999999999999</v>
      </c>
      <c r="L36" s="178">
        <f>C36*K36*0.98</f>
        <v>308.18255999999997</v>
      </c>
      <c r="M36" s="109"/>
    </row>
    <row r="37" spans="1:13" ht="15" customHeight="1" x14ac:dyDescent="0.25">
      <c r="A37" s="126"/>
      <c r="B37" s="17">
        <v>204</v>
      </c>
      <c r="C37" s="17">
        <v>6</v>
      </c>
      <c r="D37" s="17"/>
      <c r="E37" s="15">
        <v>172</v>
      </c>
      <c r="F37" s="17">
        <f>C37*E37*0.98</f>
        <v>1011.36</v>
      </c>
      <c r="G37" s="10"/>
      <c r="H37" s="24">
        <v>172</v>
      </c>
      <c r="I37" s="29">
        <f>C37*H37*0.98</f>
        <v>1011.36</v>
      </c>
      <c r="J37" s="10"/>
      <c r="K37" s="186">
        <v>127.322</v>
      </c>
      <c r="L37" s="176">
        <f>C37*K37*0.98</f>
        <v>748.65336000000002</v>
      </c>
      <c r="M37" s="10"/>
    </row>
    <row r="38" spans="1:13" ht="15" customHeight="1" x14ac:dyDescent="0.25">
      <c r="A38" s="126"/>
      <c r="B38" s="17">
        <v>210</v>
      </c>
      <c r="C38" s="17">
        <v>6</v>
      </c>
      <c r="D38" s="17"/>
      <c r="E38" s="15">
        <v>116</v>
      </c>
      <c r="F38" s="17">
        <f>C38*E38*0.98</f>
        <v>682.08</v>
      </c>
      <c r="G38" s="10"/>
      <c r="H38" s="24">
        <v>132</v>
      </c>
      <c r="I38" s="29">
        <f>C38*H38*0.98</f>
        <v>776.16</v>
      </c>
      <c r="J38" s="10"/>
      <c r="K38" s="186">
        <v>125.39033333333001</v>
      </c>
      <c r="L38" s="176">
        <f>C38*K38*0.98</f>
        <v>737.29515999998046</v>
      </c>
      <c r="M38" s="10"/>
    </row>
    <row r="39" spans="1:13" ht="15" customHeight="1" x14ac:dyDescent="0.25">
      <c r="A39" s="126"/>
      <c r="B39" s="17">
        <v>305</v>
      </c>
      <c r="C39" s="17">
        <v>6</v>
      </c>
      <c r="D39" s="17"/>
      <c r="E39" s="15">
        <v>87</v>
      </c>
      <c r="F39" s="17">
        <f>C39*E39*0.98</f>
        <v>511.56</v>
      </c>
      <c r="G39" s="10"/>
      <c r="H39" s="24">
        <v>106</v>
      </c>
      <c r="I39" s="29">
        <f>C39*H39*0.98</f>
        <v>623.28</v>
      </c>
      <c r="J39" s="10"/>
      <c r="K39" s="186">
        <v>77.862666666666996</v>
      </c>
      <c r="L39" s="176">
        <f>C39*K39*0.98</f>
        <v>457.83248000000191</v>
      </c>
      <c r="M39" s="10"/>
    </row>
    <row r="40" spans="1:13" ht="15" customHeight="1" x14ac:dyDescent="0.25">
      <c r="A40" s="126"/>
      <c r="B40" s="17">
        <v>307</v>
      </c>
      <c r="C40" s="17">
        <v>6</v>
      </c>
      <c r="D40" s="17"/>
      <c r="E40" s="15">
        <v>61</v>
      </c>
      <c r="F40" s="17">
        <f>C40*E40*0.98</f>
        <v>358.68</v>
      </c>
      <c r="G40" s="10"/>
      <c r="H40" s="24">
        <v>65</v>
      </c>
      <c r="I40" s="29">
        <f>C40*H40*0.98</f>
        <v>382.2</v>
      </c>
      <c r="J40" s="10"/>
      <c r="K40" s="186">
        <v>45.928333333333001</v>
      </c>
      <c r="L40" s="176">
        <f>C40*K40*0.98</f>
        <v>270.05859999999802</v>
      </c>
      <c r="M40" s="10"/>
    </row>
    <row r="41" spans="1:13" ht="15" customHeight="1" x14ac:dyDescent="0.25">
      <c r="A41" s="126"/>
      <c r="B41" s="17">
        <v>310</v>
      </c>
      <c r="C41" s="17">
        <v>6</v>
      </c>
      <c r="D41" s="17"/>
      <c r="E41" s="15">
        <v>68</v>
      </c>
      <c r="F41" s="17">
        <f>C41*E41*0.98</f>
        <v>399.84</v>
      </c>
      <c r="G41" s="10"/>
      <c r="H41" s="24">
        <v>73</v>
      </c>
      <c r="I41" s="29">
        <f>C41*H41*0.98</f>
        <v>429.24</v>
      </c>
      <c r="J41" s="10"/>
      <c r="K41" s="186">
        <v>51.127333333332999</v>
      </c>
      <c r="L41" s="176">
        <f>C41*K41*0.98</f>
        <v>300.628719999998</v>
      </c>
      <c r="M41" s="10"/>
    </row>
    <row r="42" spans="1:13" ht="15" customHeight="1" x14ac:dyDescent="0.25">
      <c r="A42" s="126"/>
      <c r="B42" s="17">
        <v>405</v>
      </c>
      <c r="C42" s="17">
        <v>6</v>
      </c>
      <c r="D42" s="17"/>
      <c r="E42" s="15">
        <v>112</v>
      </c>
      <c r="F42" s="17">
        <f>C42*E42*0.98</f>
        <v>658.56</v>
      </c>
      <c r="G42" s="10"/>
      <c r="H42" s="24">
        <v>108</v>
      </c>
      <c r="I42" s="29">
        <f>C42*H42*0.98</f>
        <v>635.04</v>
      </c>
      <c r="J42" s="10"/>
      <c r="K42" s="186">
        <v>83.766333333332994</v>
      </c>
      <c r="L42" s="176">
        <f>C42*K42*0.98</f>
        <v>492.54603999999802</v>
      </c>
      <c r="M42" s="10"/>
    </row>
    <row r="43" spans="1:13" ht="15" customHeight="1" x14ac:dyDescent="0.25">
      <c r="A43" s="126"/>
      <c r="B43" s="17">
        <v>409</v>
      </c>
      <c r="C43" s="17">
        <v>6</v>
      </c>
      <c r="D43" s="17"/>
      <c r="E43" s="15">
        <v>233</v>
      </c>
      <c r="F43" s="17">
        <f>C43*E43*0.98</f>
        <v>1370.04</v>
      </c>
      <c r="G43" s="10"/>
      <c r="H43" s="24">
        <v>202</v>
      </c>
      <c r="I43" s="29">
        <f>C43*H43*0.98</f>
        <v>1187.76</v>
      </c>
      <c r="J43" s="10"/>
      <c r="K43" s="186">
        <v>186.01933333333</v>
      </c>
      <c r="L43" s="176">
        <f>C43*K43*0.98</f>
        <v>1093.7936799999804</v>
      </c>
      <c r="M43" s="10"/>
    </row>
    <row r="44" spans="1:13" ht="15" customHeight="1" x14ac:dyDescent="0.25">
      <c r="A44" s="126"/>
      <c r="B44" s="17">
        <v>15</v>
      </c>
      <c r="C44" s="17">
        <v>10</v>
      </c>
      <c r="D44" s="17"/>
      <c r="E44" s="15">
        <v>101</v>
      </c>
      <c r="F44" s="17">
        <f>C44*E44*0.98</f>
        <v>989.8</v>
      </c>
      <c r="G44" s="10"/>
      <c r="H44" s="24">
        <v>104</v>
      </c>
      <c r="I44" s="29">
        <f>C44*H44*0.98</f>
        <v>1019.1999999999999</v>
      </c>
      <c r="J44" s="10"/>
      <c r="K44" s="186">
        <v>100.974</v>
      </c>
      <c r="L44" s="176">
        <f>C44*K44*0.98</f>
        <v>989.54520000000002</v>
      </c>
      <c r="M44" s="10"/>
    </row>
    <row r="45" spans="1:13" ht="15" customHeight="1" thickBot="1" x14ac:dyDescent="0.3">
      <c r="A45" s="127"/>
      <c r="B45" s="21">
        <v>25</v>
      </c>
      <c r="C45" s="20">
        <v>10</v>
      </c>
      <c r="D45" s="108"/>
      <c r="E45" s="41">
        <v>122</v>
      </c>
      <c r="F45" s="5">
        <f>C45*E45*0.98</f>
        <v>1195.5999999999999</v>
      </c>
      <c r="G45" s="110"/>
      <c r="H45" s="5">
        <v>100</v>
      </c>
      <c r="I45" s="108">
        <f>C45*H45*0.98</f>
        <v>980</v>
      </c>
      <c r="J45" s="12"/>
      <c r="K45" s="188">
        <v>117.51600000000001</v>
      </c>
      <c r="L45" s="179">
        <f>C45*K45*0.98</f>
        <v>1151.6568</v>
      </c>
      <c r="M45" s="110"/>
    </row>
    <row r="46" spans="1:13" ht="15" customHeight="1" x14ac:dyDescent="0.25">
      <c r="A46" s="125" t="s">
        <v>16</v>
      </c>
      <c r="B46" s="19">
        <v>102</v>
      </c>
      <c r="C46" s="19">
        <v>6</v>
      </c>
      <c r="D46" s="106"/>
      <c r="E46" s="37">
        <v>190</v>
      </c>
      <c r="F46" s="3">
        <f>C46*E46*0.98</f>
        <v>1117.2</v>
      </c>
      <c r="G46" s="109"/>
      <c r="H46" s="3">
        <v>97</v>
      </c>
      <c r="I46" s="106">
        <f>C46*H46*0.98</f>
        <v>570.36</v>
      </c>
      <c r="J46" s="9"/>
      <c r="K46" s="187">
        <v>136.744</v>
      </c>
      <c r="L46" s="178">
        <f>C46*K46*0.98</f>
        <v>804.05471999999997</v>
      </c>
      <c r="M46" s="109"/>
    </row>
    <row r="47" spans="1:13" ht="15" customHeight="1" x14ac:dyDescent="0.25">
      <c r="A47" s="126"/>
      <c r="B47" s="17">
        <v>104</v>
      </c>
      <c r="C47" s="17">
        <v>6</v>
      </c>
      <c r="D47" s="17"/>
      <c r="E47" s="15">
        <v>191</v>
      </c>
      <c r="F47" s="17">
        <f>C47*E47*0.98</f>
        <v>1123.08</v>
      </c>
      <c r="G47" s="10"/>
      <c r="H47" s="24">
        <v>120</v>
      </c>
      <c r="I47" s="29">
        <f>C47*H47*0.98</f>
        <v>705.6</v>
      </c>
      <c r="J47" s="10"/>
      <c r="K47" s="186">
        <v>130.40100000000001</v>
      </c>
      <c r="L47" s="176">
        <f>C47*K47*0.98</f>
        <v>766.75788</v>
      </c>
      <c r="M47" s="10"/>
    </row>
    <row r="48" spans="1:13" ht="15" customHeight="1" x14ac:dyDescent="0.25">
      <c r="A48" s="126"/>
      <c r="B48" s="17">
        <v>106</v>
      </c>
      <c r="C48" s="17">
        <v>6</v>
      </c>
      <c r="D48" s="17"/>
      <c r="E48" s="15">
        <v>69</v>
      </c>
      <c r="F48" s="17">
        <f>C48*E48*0.98</f>
        <v>405.71999999999997</v>
      </c>
      <c r="G48" s="10"/>
      <c r="H48" s="24">
        <v>93</v>
      </c>
      <c r="I48" s="29">
        <f>C48*H48*0.98</f>
        <v>546.84</v>
      </c>
      <c r="J48" s="10"/>
      <c r="K48" s="186">
        <v>53.854999999999997</v>
      </c>
      <c r="L48" s="176">
        <f>C48*K48*0.98</f>
        <v>316.66739999999999</v>
      </c>
      <c r="M48" s="10"/>
    </row>
    <row r="49" spans="1:13" ht="15" customHeight="1" x14ac:dyDescent="0.25">
      <c r="A49" s="126"/>
      <c r="B49" s="17">
        <v>109</v>
      </c>
      <c r="C49" s="17">
        <v>6</v>
      </c>
      <c r="D49" s="17"/>
      <c r="E49" s="15">
        <v>149</v>
      </c>
      <c r="F49" s="17">
        <f>C49*E49*0.98</f>
        <v>876.12</v>
      </c>
      <c r="G49" s="10"/>
      <c r="H49" s="24">
        <v>128</v>
      </c>
      <c r="I49" s="29">
        <f>C49*H49*0.98</f>
        <v>752.64</v>
      </c>
      <c r="J49" s="10"/>
      <c r="K49" s="186">
        <v>122.36233333333</v>
      </c>
      <c r="L49" s="176">
        <f>C49*K49*0.98</f>
        <v>719.49051999998039</v>
      </c>
      <c r="M49" s="10"/>
    </row>
    <row r="50" spans="1:13" ht="15" customHeight="1" x14ac:dyDescent="0.25">
      <c r="A50" s="126"/>
      <c r="B50" s="17">
        <v>110</v>
      </c>
      <c r="C50" s="17">
        <v>6</v>
      </c>
      <c r="D50" s="17"/>
      <c r="E50" s="15">
        <v>84</v>
      </c>
      <c r="F50" s="17">
        <f>C50*E50*0.98</f>
        <v>493.92</v>
      </c>
      <c r="G50" s="10"/>
      <c r="H50" s="24">
        <v>75</v>
      </c>
      <c r="I50" s="29">
        <f>C50*H50*0.98</f>
        <v>441</v>
      </c>
      <c r="J50" s="10"/>
      <c r="K50" s="186">
        <v>59.627666666666997</v>
      </c>
      <c r="L50" s="176">
        <f>C50*K50*0.98</f>
        <v>350.61068000000193</v>
      </c>
      <c r="M50" s="10"/>
    </row>
    <row r="51" spans="1:13" ht="15" customHeight="1" x14ac:dyDescent="0.25">
      <c r="A51" s="126"/>
      <c r="B51" s="17">
        <v>201</v>
      </c>
      <c r="C51" s="17">
        <v>6</v>
      </c>
      <c r="D51" s="17"/>
      <c r="E51" s="15">
        <v>202</v>
      </c>
      <c r="F51" s="17">
        <f>C51*E51*0.98</f>
        <v>1187.76</v>
      </c>
      <c r="G51" s="10"/>
      <c r="H51" s="24">
        <v>68</v>
      </c>
      <c r="I51" s="29">
        <f>C51*H51*0.98</f>
        <v>399.84</v>
      </c>
      <c r="J51" s="10"/>
      <c r="K51" s="186">
        <v>61.341666666667003</v>
      </c>
      <c r="L51" s="176">
        <f>C51*K51*0.98</f>
        <v>360.68900000000195</v>
      </c>
      <c r="M51" s="10"/>
    </row>
    <row r="52" spans="1:13" ht="15" customHeight="1" x14ac:dyDescent="0.25">
      <c r="A52" s="126"/>
      <c r="B52" s="17">
        <v>202</v>
      </c>
      <c r="C52" s="17">
        <v>6</v>
      </c>
      <c r="D52" s="17"/>
      <c r="E52" s="15">
        <v>61</v>
      </c>
      <c r="F52" s="17">
        <f>C52*E52*0.98</f>
        <v>358.68</v>
      </c>
      <c r="G52" s="10"/>
      <c r="H52" s="24">
        <v>48</v>
      </c>
      <c r="I52" s="29">
        <f>C52*H52*0.98</f>
        <v>282.24</v>
      </c>
      <c r="J52" s="10"/>
      <c r="K52" s="186">
        <v>49.870333333333001</v>
      </c>
      <c r="L52" s="176">
        <f>C52*K52*0.98</f>
        <v>293.23755999999804</v>
      </c>
      <c r="M52" s="10"/>
    </row>
    <row r="53" spans="1:13" ht="15" customHeight="1" x14ac:dyDescent="0.25">
      <c r="A53" s="126"/>
      <c r="B53" s="17">
        <v>204</v>
      </c>
      <c r="C53" s="17">
        <v>6</v>
      </c>
      <c r="D53" s="17"/>
      <c r="E53" s="15">
        <v>167</v>
      </c>
      <c r="F53" s="17">
        <f>C53*E53*0.98</f>
        <v>981.96</v>
      </c>
      <c r="G53" s="10"/>
      <c r="H53" s="24">
        <v>126</v>
      </c>
      <c r="I53" s="29">
        <f>C53*H53*0.98</f>
        <v>740.88</v>
      </c>
      <c r="J53" s="10"/>
      <c r="K53" s="186">
        <v>122.68233333333001</v>
      </c>
      <c r="L53" s="176">
        <f>C53*K53*0.98</f>
        <v>721.37211999998044</v>
      </c>
      <c r="M53" s="10"/>
    </row>
    <row r="54" spans="1:13" ht="15" customHeight="1" x14ac:dyDescent="0.25">
      <c r="A54" s="126"/>
      <c r="B54" s="17">
        <v>206</v>
      </c>
      <c r="C54" s="17">
        <v>6</v>
      </c>
      <c r="D54" s="17"/>
      <c r="E54" s="15">
        <v>122</v>
      </c>
      <c r="F54" s="17">
        <f>C54*E54*0.98</f>
        <v>717.36</v>
      </c>
      <c r="G54" s="10"/>
      <c r="H54" s="24">
        <v>82</v>
      </c>
      <c r="I54" s="29">
        <f>C54*H54*0.98</f>
        <v>482.15999999999997</v>
      </c>
      <c r="J54" s="10"/>
      <c r="K54" s="186">
        <v>92.979666666667001</v>
      </c>
      <c r="L54" s="176">
        <f>C54*K54*0.98</f>
        <v>546.72044000000187</v>
      </c>
      <c r="M54" s="10"/>
    </row>
    <row r="55" spans="1:13" ht="15" customHeight="1" x14ac:dyDescent="0.25">
      <c r="A55" s="126"/>
      <c r="B55" s="17">
        <v>207</v>
      </c>
      <c r="C55" s="17">
        <v>6</v>
      </c>
      <c r="D55" s="17"/>
      <c r="E55" s="15">
        <v>108</v>
      </c>
      <c r="F55" s="17">
        <f>C55*E55*0.98</f>
        <v>635.04</v>
      </c>
      <c r="G55" s="10"/>
      <c r="H55" s="24">
        <v>61</v>
      </c>
      <c r="I55" s="29">
        <f>C55*H55*0.98</f>
        <v>358.68</v>
      </c>
      <c r="J55" s="10"/>
      <c r="K55" s="186">
        <v>78.064666666666994</v>
      </c>
      <c r="L55" s="176">
        <f>C55*K55*0.98</f>
        <v>459.02024000000193</v>
      </c>
      <c r="M55" s="10"/>
    </row>
    <row r="56" spans="1:13" ht="15" customHeight="1" x14ac:dyDescent="0.25">
      <c r="A56" s="126"/>
      <c r="B56" s="17">
        <v>208</v>
      </c>
      <c r="C56" s="17">
        <v>6</v>
      </c>
      <c r="D56" s="17"/>
      <c r="E56" s="15">
        <v>104</v>
      </c>
      <c r="F56" s="17">
        <f>C56*E56*0.98</f>
        <v>611.52</v>
      </c>
      <c r="G56" s="10"/>
      <c r="H56" s="24">
        <v>60</v>
      </c>
      <c r="I56" s="29">
        <f>C56*H56*0.98</f>
        <v>352.8</v>
      </c>
      <c r="J56" s="10"/>
      <c r="K56" s="186">
        <v>64.465666666667005</v>
      </c>
      <c r="L56" s="176">
        <f>C56*K56*0.98</f>
        <v>379.05812000000196</v>
      </c>
      <c r="M56" s="10"/>
    </row>
    <row r="57" spans="1:13" ht="15" customHeight="1" x14ac:dyDescent="0.25">
      <c r="A57" s="126"/>
      <c r="B57" s="17">
        <v>209</v>
      </c>
      <c r="C57" s="17">
        <v>6</v>
      </c>
      <c r="D57" s="17"/>
      <c r="E57" s="15">
        <v>14</v>
      </c>
      <c r="F57" s="17">
        <f>C57*E57*0.98</f>
        <v>82.32</v>
      </c>
      <c r="G57" s="10"/>
      <c r="H57" s="24">
        <v>93</v>
      </c>
      <c r="I57" s="29">
        <f>C57*H57*0.98</f>
        <v>546.84</v>
      </c>
      <c r="J57" s="10"/>
      <c r="K57" s="186">
        <v>93.796000000000006</v>
      </c>
      <c r="L57" s="176">
        <f>C57*K57*0.98</f>
        <v>551.52048000000002</v>
      </c>
      <c r="M57" s="10"/>
    </row>
    <row r="58" spans="1:13" ht="15" customHeight="1" x14ac:dyDescent="0.25">
      <c r="A58" s="126"/>
      <c r="B58" s="17">
        <v>302</v>
      </c>
      <c r="C58" s="17">
        <v>6</v>
      </c>
      <c r="D58" s="17"/>
      <c r="E58" s="15">
        <v>35</v>
      </c>
      <c r="F58" s="17">
        <f>C58*E58*0.98</f>
        <v>205.79999999999998</v>
      </c>
      <c r="G58" s="10"/>
      <c r="H58" s="24">
        <v>27</v>
      </c>
      <c r="I58" s="29">
        <f>C58*H58*0.98</f>
        <v>158.76</v>
      </c>
      <c r="J58" s="10"/>
      <c r="K58" s="186">
        <v>39.739333333333001</v>
      </c>
      <c r="L58" s="176">
        <f>C58*K58*0.98</f>
        <v>233.66727999999802</v>
      </c>
      <c r="M58" s="10"/>
    </row>
    <row r="59" spans="1:13" ht="15" customHeight="1" x14ac:dyDescent="0.25">
      <c r="A59" s="126"/>
      <c r="B59" s="17">
        <v>303</v>
      </c>
      <c r="C59" s="17">
        <v>6</v>
      </c>
      <c r="D59" s="17"/>
      <c r="E59" s="15">
        <v>185</v>
      </c>
      <c r="F59" s="17">
        <f>C59*E59*0.98</f>
        <v>1087.8</v>
      </c>
      <c r="G59" s="10"/>
      <c r="H59" s="24">
        <v>137</v>
      </c>
      <c r="I59" s="29">
        <f>C59*H59*0.98</f>
        <v>805.56</v>
      </c>
      <c r="J59" s="10"/>
      <c r="K59" s="186">
        <v>219.20933333332999</v>
      </c>
      <c r="L59" s="176">
        <f>C59*K59*0.98</f>
        <v>1288.9508799999803</v>
      </c>
      <c r="M59" s="10"/>
    </row>
    <row r="60" spans="1:13" ht="15" customHeight="1" x14ac:dyDescent="0.25">
      <c r="A60" s="126"/>
      <c r="B60" s="17">
        <v>304</v>
      </c>
      <c r="C60" s="17">
        <v>6</v>
      </c>
      <c r="D60" s="17"/>
      <c r="E60" s="15">
        <v>93</v>
      </c>
      <c r="F60" s="17">
        <f>C60*E60*0.98</f>
        <v>546.84</v>
      </c>
      <c r="G60" s="10"/>
      <c r="H60" s="24">
        <v>64</v>
      </c>
      <c r="I60" s="29">
        <f>C60*H60*0.98</f>
        <v>376.32</v>
      </c>
      <c r="J60" s="10"/>
      <c r="K60" s="186">
        <v>142.03100000000001</v>
      </c>
      <c r="L60" s="176">
        <f>C60*K60*0.98</f>
        <v>835.14228000000003</v>
      </c>
      <c r="M60" s="10"/>
    </row>
    <row r="61" spans="1:13" ht="15" customHeight="1" x14ac:dyDescent="0.25">
      <c r="A61" s="126"/>
      <c r="B61" s="17">
        <v>305</v>
      </c>
      <c r="C61" s="17">
        <v>6</v>
      </c>
      <c r="D61" s="17"/>
      <c r="E61" s="15">
        <v>205</v>
      </c>
      <c r="F61" s="17">
        <f>C61*E61*0.98</f>
        <v>1205.4000000000001</v>
      </c>
      <c r="G61" s="10"/>
      <c r="H61" s="24">
        <v>134</v>
      </c>
      <c r="I61" s="29">
        <f>C61*H61*0.98</f>
        <v>787.92</v>
      </c>
      <c r="J61" s="10"/>
      <c r="K61" s="186">
        <v>171.04900000000001</v>
      </c>
      <c r="L61" s="176">
        <f>C61*K61*0.98</f>
        <v>1005.7681200000001</v>
      </c>
      <c r="M61" s="10"/>
    </row>
    <row r="62" spans="1:13" ht="15" customHeight="1" x14ac:dyDescent="0.25">
      <c r="A62" s="126"/>
      <c r="B62" s="17">
        <v>308</v>
      </c>
      <c r="C62" s="17">
        <v>6</v>
      </c>
      <c r="D62" s="17"/>
      <c r="E62" s="15">
        <v>74</v>
      </c>
      <c r="F62" s="17">
        <f>C62*E62*0.98</f>
        <v>435.12</v>
      </c>
      <c r="G62" s="10"/>
      <c r="H62" s="24">
        <v>71</v>
      </c>
      <c r="I62" s="29">
        <f>C62*H62*0.98</f>
        <v>417.48</v>
      </c>
      <c r="J62" s="10"/>
      <c r="K62" s="186">
        <v>73.919333333333</v>
      </c>
      <c r="L62" s="176">
        <f>C62*K62*0.98</f>
        <v>434.64567999999804</v>
      </c>
      <c r="M62" s="10"/>
    </row>
    <row r="63" spans="1:13" ht="15" customHeight="1" x14ac:dyDescent="0.25">
      <c r="A63" s="126"/>
      <c r="B63" s="17">
        <v>402</v>
      </c>
      <c r="C63" s="17">
        <v>6</v>
      </c>
      <c r="D63" s="17"/>
      <c r="E63" s="15">
        <v>16</v>
      </c>
      <c r="F63" s="17">
        <f>C63*E63*0.98</f>
        <v>94.08</v>
      </c>
      <c r="G63" s="10"/>
      <c r="H63" s="24">
        <v>11</v>
      </c>
      <c r="I63" s="29">
        <f>C63*H63*0.98</f>
        <v>64.679999999999993</v>
      </c>
      <c r="J63" s="10"/>
      <c r="K63" s="186">
        <v>11.653666666667</v>
      </c>
      <c r="L63" s="176">
        <f>C63*K63*0.98</f>
        <v>68.523560000001964</v>
      </c>
      <c r="M63" s="10"/>
    </row>
    <row r="64" spans="1:13" ht="15" customHeight="1" x14ac:dyDescent="0.25">
      <c r="A64" s="126"/>
      <c r="B64" s="17">
        <v>403</v>
      </c>
      <c r="C64" s="17">
        <v>6</v>
      </c>
      <c r="D64" s="17"/>
      <c r="E64" s="15">
        <v>100</v>
      </c>
      <c r="F64" s="17">
        <f>C64*E64*0.98</f>
        <v>588</v>
      </c>
      <c r="G64" s="10"/>
      <c r="H64" s="24">
        <v>48</v>
      </c>
      <c r="I64" s="29">
        <f>C64*H64*0.98</f>
        <v>282.24</v>
      </c>
      <c r="J64" s="10"/>
      <c r="K64" s="186">
        <v>83.794666666666998</v>
      </c>
      <c r="L64" s="176">
        <f>C64*K64*0.98</f>
        <v>492.7126400000019</v>
      </c>
      <c r="M64" s="10"/>
    </row>
    <row r="65" spans="1:13" ht="15" customHeight="1" x14ac:dyDescent="0.25">
      <c r="A65" s="126"/>
      <c r="B65" s="17">
        <v>406</v>
      </c>
      <c r="C65" s="17">
        <v>6</v>
      </c>
      <c r="D65" s="17"/>
      <c r="E65" s="15">
        <v>94</v>
      </c>
      <c r="F65" s="17">
        <f>C65*E65*0.98</f>
        <v>552.72</v>
      </c>
      <c r="G65" s="10"/>
      <c r="H65" s="24">
        <v>126</v>
      </c>
      <c r="I65" s="29">
        <f>C65*H65*0.98</f>
        <v>740.88</v>
      </c>
      <c r="J65" s="10"/>
      <c r="K65" s="186">
        <v>31.178999999999998</v>
      </c>
      <c r="L65" s="176">
        <f>C65*K65*0.98</f>
        <v>183.33251999999999</v>
      </c>
      <c r="M65" s="10"/>
    </row>
    <row r="66" spans="1:13" ht="15" customHeight="1" thickBot="1" x14ac:dyDescent="0.3">
      <c r="A66" s="127"/>
      <c r="B66" s="20">
        <v>407</v>
      </c>
      <c r="C66" s="20">
        <v>6</v>
      </c>
      <c r="D66" s="108"/>
      <c r="E66" s="41">
        <v>142</v>
      </c>
      <c r="F66" s="5">
        <f>C66*E66*0.98</f>
        <v>834.96</v>
      </c>
      <c r="G66" s="110"/>
      <c r="H66" s="5">
        <v>134</v>
      </c>
      <c r="I66" s="108">
        <f>C66*H66*0.98</f>
        <v>787.92</v>
      </c>
      <c r="J66" s="12"/>
      <c r="K66" s="188">
        <v>107.30533333333</v>
      </c>
      <c r="L66" s="175">
        <f>C66*K66*0.98</f>
        <v>630.95535999998037</v>
      </c>
      <c r="M66" s="110"/>
    </row>
    <row r="67" spans="1:13" ht="15" customHeight="1" x14ac:dyDescent="0.25">
      <c r="A67" s="125" t="s">
        <v>14</v>
      </c>
      <c r="B67" s="106">
        <v>320</v>
      </c>
      <c r="C67" s="3">
        <v>6</v>
      </c>
      <c r="D67" s="106"/>
      <c r="E67" s="37">
        <v>196</v>
      </c>
      <c r="F67" s="3">
        <f>C67*E67*0.98</f>
        <v>1152.48</v>
      </c>
      <c r="G67" s="109"/>
      <c r="H67" s="3">
        <v>223</v>
      </c>
      <c r="I67" s="106">
        <f>C67*H67*0.98</f>
        <v>1311.24</v>
      </c>
      <c r="J67" s="9"/>
      <c r="K67" s="187">
        <v>146.91200000000001</v>
      </c>
      <c r="L67" s="177">
        <f>C67*K67*0.98</f>
        <v>863.84255999999993</v>
      </c>
      <c r="M67" s="109"/>
    </row>
    <row r="68" spans="1:13" ht="15" customHeight="1" x14ac:dyDescent="0.25">
      <c r="A68" s="126"/>
      <c r="B68" s="17">
        <v>460</v>
      </c>
      <c r="C68" s="17">
        <v>6</v>
      </c>
      <c r="D68" s="17"/>
      <c r="E68" s="15">
        <v>178</v>
      </c>
      <c r="F68" s="17">
        <f>C68*E68*0.98</f>
        <v>1046.6399999999999</v>
      </c>
      <c r="G68" s="10"/>
      <c r="H68" s="24">
        <v>194</v>
      </c>
      <c r="I68" s="29">
        <f>C68*H68*0.98</f>
        <v>1140.72</v>
      </c>
      <c r="J68" s="10"/>
      <c r="K68" s="186">
        <v>109.744</v>
      </c>
      <c r="L68" s="176">
        <f>C68*K68*0.98</f>
        <v>645.29471999999998</v>
      </c>
      <c r="M68" s="10"/>
    </row>
    <row r="69" spans="1:13" ht="15" customHeight="1" thickBot="1" x14ac:dyDescent="0.3">
      <c r="A69" s="127"/>
      <c r="B69" s="108">
        <v>606</v>
      </c>
      <c r="C69" s="5">
        <v>6</v>
      </c>
      <c r="D69" s="108"/>
      <c r="E69" s="41">
        <v>51</v>
      </c>
      <c r="F69" s="5">
        <f>C69*E69*0.98</f>
        <v>299.88</v>
      </c>
      <c r="G69" s="110"/>
      <c r="H69" s="5">
        <v>57</v>
      </c>
      <c r="I69" s="108">
        <f>C69*H69*0.98</f>
        <v>335.15999999999997</v>
      </c>
      <c r="J69" s="12"/>
      <c r="K69" s="188">
        <v>38.124000000000002</v>
      </c>
      <c r="L69" s="175">
        <f>C69*K69*0.98</f>
        <v>224.16912000000002</v>
      </c>
      <c r="M69" s="110"/>
    </row>
    <row r="70" spans="1:13" ht="15" customHeight="1" x14ac:dyDescent="0.25">
      <c r="A70" s="135" t="s">
        <v>15</v>
      </c>
      <c r="B70" s="8">
        <v>51</v>
      </c>
      <c r="C70" s="8">
        <v>6</v>
      </c>
      <c r="D70" s="8"/>
      <c r="E70" s="14">
        <v>175</v>
      </c>
      <c r="F70" s="8">
        <f>C70*E70*0.98</f>
        <v>1029</v>
      </c>
      <c r="G70" s="9"/>
      <c r="H70" s="34">
        <v>172</v>
      </c>
      <c r="I70" s="27">
        <f>C70*H70*0.98</f>
        <v>1011.36</v>
      </c>
      <c r="J70" s="9"/>
      <c r="K70" s="187">
        <v>133.91133333332999</v>
      </c>
      <c r="L70" s="177">
        <f>C70*K70*0.98</f>
        <v>787.39863999998033</v>
      </c>
      <c r="M70" s="9"/>
    </row>
    <row r="71" spans="1:13" ht="15" customHeight="1" x14ac:dyDescent="0.25">
      <c r="A71" s="136"/>
      <c r="B71" s="17">
        <v>52</v>
      </c>
      <c r="C71" s="17">
        <v>6</v>
      </c>
      <c r="D71" s="17"/>
      <c r="E71" s="15">
        <v>184</v>
      </c>
      <c r="F71" s="17">
        <f>C71*E71*0.98</f>
        <v>1081.92</v>
      </c>
      <c r="G71" s="10"/>
      <c r="H71" s="24">
        <v>185</v>
      </c>
      <c r="I71" s="29">
        <f>C71*H71*0.98</f>
        <v>1087.8</v>
      </c>
      <c r="J71" s="10"/>
      <c r="K71" s="186">
        <v>147.85466666667</v>
      </c>
      <c r="L71" s="176">
        <f>C71*K71*0.98</f>
        <v>869.38544000001957</v>
      </c>
      <c r="M71" s="10"/>
    </row>
    <row r="72" spans="1:13" ht="15" customHeight="1" thickBot="1" x14ac:dyDescent="0.3">
      <c r="A72" s="137"/>
      <c r="B72" s="11">
        <v>53</v>
      </c>
      <c r="C72" s="11">
        <v>6</v>
      </c>
      <c r="D72" s="11"/>
      <c r="E72" s="16">
        <v>208</v>
      </c>
      <c r="F72" s="11">
        <f>C72*E72*0.98</f>
        <v>1223.04</v>
      </c>
      <c r="G72" s="12"/>
      <c r="H72" s="26">
        <v>203</v>
      </c>
      <c r="I72" s="30">
        <f>C72*H72*0.98</f>
        <v>1193.6399999999999</v>
      </c>
      <c r="J72" s="12"/>
      <c r="K72" s="185">
        <v>170.36833333333001</v>
      </c>
      <c r="L72" s="176">
        <f>C72*K72*0.98</f>
        <v>1001.7657999999805</v>
      </c>
      <c r="M72" s="12"/>
    </row>
    <row r="73" spans="1:13" ht="15" customHeight="1" thickBot="1" x14ac:dyDescent="0.3">
      <c r="A73" s="75" t="s">
        <v>6</v>
      </c>
      <c r="B73" s="75"/>
      <c r="C73" s="75"/>
      <c r="D73" s="76">
        <v>280000</v>
      </c>
      <c r="E73" s="75"/>
      <c r="F73" s="77">
        <f>SUM(F4:F72)</f>
        <v>53335.520000000019</v>
      </c>
      <c r="G73" s="78">
        <f>D73-F73</f>
        <v>226664.47999999998</v>
      </c>
      <c r="H73" s="79"/>
      <c r="I73" s="80">
        <f>SUM(I4:I72)</f>
        <v>52290.839999999989</v>
      </c>
      <c r="J73" s="80">
        <f>D73-I73</f>
        <v>227709.16</v>
      </c>
      <c r="K73" s="75"/>
      <c r="L73" s="184">
        <f>SUM(L4:L72)</f>
        <v>42619.008319999994</v>
      </c>
      <c r="M73" s="183">
        <f>D73-L73</f>
        <v>237380.99168000001</v>
      </c>
    </row>
    <row r="74" spans="1:13" ht="15" customHeight="1" thickBot="1" x14ac:dyDescent="0.3">
      <c r="A74" s="122" t="s">
        <v>7</v>
      </c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4"/>
    </row>
    <row r="75" spans="1:13" ht="15" customHeight="1" x14ac:dyDescent="0.25">
      <c r="A75" s="125" t="s">
        <v>13</v>
      </c>
      <c r="B75" s="19" t="s">
        <v>8</v>
      </c>
      <c r="C75" s="19">
        <v>10</v>
      </c>
      <c r="D75" s="106"/>
      <c r="E75" s="37">
        <v>101</v>
      </c>
      <c r="F75" s="3">
        <f>C75*E75*0.98</f>
        <v>989.8</v>
      </c>
      <c r="G75" s="109"/>
      <c r="H75" s="3">
        <v>159</v>
      </c>
      <c r="I75" s="106">
        <f>C75*H75*0.98</f>
        <v>1558.2</v>
      </c>
      <c r="J75" s="9"/>
      <c r="K75" s="37"/>
      <c r="L75" s="176">
        <f>C75*K75*0.98</f>
        <v>0</v>
      </c>
      <c r="M75" s="109"/>
    </row>
    <row r="76" spans="1:13" ht="15" customHeight="1" x14ac:dyDescent="0.25">
      <c r="A76" s="126"/>
      <c r="B76" s="17" t="s">
        <v>9</v>
      </c>
      <c r="C76" s="17">
        <v>10</v>
      </c>
      <c r="D76" s="17"/>
      <c r="E76" s="15">
        <v>139</v>
      </c>
      <c r="F76" s="17">
        <f>C76*E76*0.98</f>
        <v>1362.2</v>
      </c>
      <c r="G76" s="10"/>
      <c r="H76" s="24">
        <v>126</v>
      </c>
      <c r="I76" s="29">
        <f>C76*H76*0.98</f>
        <v>1234.8</v>
      </c>
      <c r="J76" s="10"/>
      <c r="K76" s="15"/>
      <c r="L76" s="176">
        <f>C76*K76*0.98</f>
        <v>0</v>
      </c>
      <c r="M76" s="10"/>
    </row>
    <row r="77" spans="1:13" ht="15" customHeight="1" x14ac:dyDescent="0.25">
      <c r="A77" s="126"/>
      <c r="B77" s="17">
        <v>101</v>
      </c>
      <c r="C77" s="17">
        <v>10</v>
      </c>
      <c r="D77" s="17"/>
      <c r="E77" s="15">
        <v>36</v>
      </c>
      <c r="F77" s="17">
        <f>C77*E77*0.98</f>
        <v>352.8</v>
      </c>
      <c r="G77" s="10"/>
      <c r="H77" s="24">
        <v>34</v>
      </c>
      <c r="I77" s="29">
        <f>C77*H77*0.98</f>
        <v>333.2</v>
      </c>
      <c r="J77" s="10"/>
      <c r="K77" s="15"/>
      <c r="L77" s="176">
        <f>C77*K77*0.98</f>
        <v>0</v>
      </c>
      <c r="M77" s="10"/>
    </row>
    <row r="78" spans="1:13" ht="15" customHeight="1" x14ac:dyDescent="0.25">
      <c r="A78" s="126"/>
      <c r="B78" s="17">
        <v>502</v>
      </c>
      <c r="C78" s="17">
        <v>10</v>
      </c>
      <c r="D78" s="17"/>
      <c r="E78" s="15">
        <v>17</v>
      </c>
      <c r="F78" s="17">
        <f>C78*E78*0.98</f>
        <v>166.6</v>
      </c>
      <c r="G78" s="10"/>
      <c r="H78" s="24">
        <v>55</v>
      </c>
      <c r="I78" s="29">
        <f>C78*H78*0.98</f>
        <v>539</v>
      </c>
      <c r="J78" s="10"/>
      <c r="K78" s="15"/>
      <c r="L78" s="176">
        <f>C78*K78*0.98</f>
        <v>0</v>
      </c>
      <c r="M78" s="10"/>
    </row>
    <row r="79" spans="1:13" ht="15" customHeight="1" x14ac:dyDescent="0.25">
      <c r="A79" s="126"/>
      <c r="B79" s="17">
        <v>503</v>
      </c>
      <c r="C79" s="17">
        <v>10</v>
      </c>
      <c r="D79" s="17"/>
      <c r="E79" s="15">
        <v>85</v>
      </c>
      <c r="F79" s="17">
        <f>C79*E79*0.98</f>
        <v>833</v>
      </c>
      <c r="G79" s="10"/>
      <c r="H79" s="24">
        <v>81</v>
      </c>
      <c r="I79" s="29">
        <f>C79*H79*0.98</f>
        <v>793.8</v>
      </c>
      <c r="J79" s="10"/>
      <c r="K79" s="15"/>
      <c r="L79" s="176">
        <f>C79*K79*0.98</f>
        <v>0</v>
      </c>
      <c r="M79" s="10"/>
    </row>
    <row r="80" spans="1:13" ht="15" customHeight="1" x14ac:dyDescent="0.25">
      <c r="A80" s="126"/>
      <c r="B80" s="17">
        <v>506</v>
      </c>
      <c r="C80" s="17">
        <v>10</v>
      </c>
      <c r="D80" s="17"/>
      <c r="E80" s="15">
        <v>33</v>
      </c>
      <c r="F80" s="17">
        <f>C80*E80*0.98</f>
        <v>323.39999999999998</v>
      </c>
      <c r="G80" s="10"/>
      <c r="H80" s="24">
        <v>34</v>
      </c>
      <c r="I80" s="29">
        <f>C80*H80*0.98</f>
        <v>333.2</v>
      </c>
      <c r="J80" s="10"/>
      <c r="K80" s="15"/>
      <c r="L80" s="176">
        <f>C80*K80*0.98</f>
        <v>0</v>
      </c>
      <c r="M80" s="10"/>
    </row>
    <row r="81" spans="1:13" ht="15" customHeight="1" x14ac:dyDescent="0.25">
      <c r="A81" s="126"/>
      <c r="B81" s="17">
        <v>602</v>
      </c>
      <c r="C81" s="17">
        <v>10</v>
      </c>
      <c r="D81" s="17"/>
      <c r="E81" s="15">
        <v>62</v>
      </c>
      <c r="F81" s="17">
        <f>C81*E81*0.98</f>
        <v>607.6</v>
      </c>
      <c r="G81" s="10"/>
      <c r="H81" s="24">
        <v>52</v>
      </c>
      <c r="I81" s="29">
        <f>C81*H81*0.98</f>
        <v>509.59999999999997</v>
      </c>
      <c r="J81" s="10"/>
      <c r="K81" s="15"/>
      <c r="L81" s="176">
        <f>C81*K81*0.98</f>
        <v>0</v>
      </c>
      <c r="M81" s="10"/>
    </row>
    <row r="82" spans="1:13" ht="15" customHeight="1" x14ac:dyDescent="0.25">
      <c r="A82" s="126"/>
      <c r="B82" s="17">
        <v>603</v>
      </c>
      <c r="C82" s="17">
        <v>10</v>
      </c>
      <c r="D82" s="17"/>
      <c r="E82" s="15">
        <v>46</v>
      </c>
      <c r="F82" s="17">
        <f>C82*E82*0.98</f>
        <v>450.8</v>
      </c>
      <c r="G82" s="10"/>
      <c r="H82" s="24">
        <v>44</v>
      </c>
      <c r="I82" s="29">
        <f>C82*H82*0.98</f>
        <v>431.2</v>
      </c>
      <c r="J82" s="10"/>
      <c r="K82" s="15"/>
      <c r="L82" s="176">
        <f>C82*K82*0.98</f>
        <v>0</v>
      </c>
      <c r="M82" s="10"/>
    </row>
    <row r="83" spans="1:13" ht="15" customHeight="1" x14ac:dyDescent="0.25">
      <c r="A83" s="126"/>
      <c r="B83" s="17">
        <v>606</v>
      </c>
      <c r="C83" s="17">
        <v>10</v>
      </c>
      <c r="D83" s="17"/>
      <c r="E83" s="15">
        <v>46</v>
      </c>
      <c r="F83" s="17">
        <f>C83*E83*0.98</f>
        <v>450.8</v>
      </c>
      <c r="G83" s="10"/>
      <c r="H83" s="24">
        <v>49</v>
      </c>
      <c r="I83" s="29">
        <f>C83*H83*0.98</f>
        <v>480.2</v>
      </c>
      <c r="J83" s="10"/>
      <c r="K83" s="15"/>
      <c r="L83" s="176">
        <f>C83*K83*0.98</f>
        <v>0</v>
      </c>
      <c r="M83" s="10"/>
    </row>
    <row r="84" spans="1:13" ht="15" customHeight="1" x14ac:dyDescent="0.25">
      <c r="A84" s="126"/>
      <c r="B84" s="17">
        <v>702</v>
      </c>
      <c r="C84" s="17">
        <v>10</v>
      </c>
      <c r="D84" s="17"/>
      <c r="E84" s="15">
        <v>69</v>
      </c>
      <c r="F84" s="17">
        <f>C84*E84*0.98</f>
        <v>676.19999999999993</v>
      </c>
      <c r="G84" s="10"/>
      <c r="H84" s="24">
        <v>30</v>
      </c>
      <c r="I84" s="29">
        <f>C84*H84*0.98</f>
        <v>294</v>
      </c>
      <c r="J84" s="10"/>
      <c r="K84" s="15"/>
      <c r="L84" s="176">
        <f>C84*K84*0.98</f>
        <v>0</v>
      </c>
      <c r="M84" s="10"/>
    </row>
    <row r="85" spans="1:13" ht="15" customHeight="1" x14ac:dyDescent="0.25">
      <c r="A85" s="126"/>
      <c r="B85" s="17">
        <v>703</v>
      </c>
      <c r="C85" s="17">
        <v>10</v>
      </c>
      <c r="D85" s="17"/>
      <c r="E85" s="15">
        <v>44</v>
      </c>
      <c r="F85" s="17">
        <f>C85*E85*0.98</f>
        <v>431.2</v>
      </c>
      <c r="G85" s="10"/>
      <c r="H85" s="24">
        <v>29</v>
      </c>
      <c r="I85" s="29">
        <f>C85*H85*0.98</f>
        <v>284.2</v>
      </c>
      <c r="J85" s="10"/>
      <c r="K85" s="15"/>
      <c r="L85" s="176">
        <f>C85*K85*0.98</f>
        <v>0</v>
      </c>
      <c r="M85" s="10"/>
    </row>
    <row r="86" spans="1:13" ht="15" customHeight="1" x14ac:dyDescent="0.25">
      <c r="A86" s="126"/>
      <c r="B86" s="17">
        <v>801</v>
      </c>
      <c r="C86" s="17">
        <v>10</v>
      </c>
      <c r="D86" s="17"/>
      <c r="E86" s="15">
        <v>65</v>
      </c>
      <c r="F86" s="17">
        <f>C86*E86*0.98</f>
        <v>637</v>
      </c>
      <c r="G86" s="10"/>
      <c r="H86" s="24">
        <v>66</v>
      </c>
      <c r="I86" s="29">
        <f>C86*H86*0.98</f>
        <v>646.79999999999995</v>
      </c>
      <c r="J86" s="10"/>
      <c r="K86" s="15"/>
      <c r="L86" s="176">
        <f>C86*K86*0.98</f>
        <v>0</v>
      </c>
      <c r="M86" s="10"/>
    </row>
    <row r="87" spans="1:13" ht="15" customHeight="1" x14ac:dyDescent="0.25">
      <c r="A87" s="126"/>
      <c r="B87" s="17">
        <v>802</v>
      </c>
      <c r="C87" s="17">
        <v>10</v>
      </c>
      <c r="D87" s="17"/>
      <c r="E87" s="15">
        <v>29</v>
      </c>
      <c r="F87" s="17">
        <f>C87*E87*0.98</f>
        <v>284.2</v>
      </c>
      <c r="G87" s="10"/>
      <c r="H87" s="24">
        <v>45</v>
      </c>
      <c r="I87" s="29">
        <f>C87*H87*0.98</f>
        <v>441</v>
      </c>
      <c r="J87" s="10"/>
      <c r="K87" s="15"/>
      <c r="L87" s="176">
        <f>C87*K87*0.98</f>
        <v>0</v>
      </c>
      <c r="M87" s="10"/>
    </row>
    <row r="88" spans="1:13" ht="15" customHeight="1" x14ac:dyDescent="0.25">
      <c r="A88" s="126"/>
      <c r="B88" s="17">
        <v>803</v>
      </c>
      <c r="C88" s="17">
        <v>10</v>
      </c>
      <c r="D88" s="17"/>
      <c r="E88" s="15">
        <v>5</v>
      </c>
      <c r="F88" s="17">
        <f>C88*E88*0.98</f>
        <v>49</v>
      </c>
      <c r="G88" s="10"/>
      <c r="H88" s="24">
        <v>5</v>
      </c>
      <c r="I88" s="29">
        <f>C88*H88*0.98</f>
        <v>49</v>
      </c>
      <c r="J88" s="10"/>
      <c r="K88" s="15"/>
      <c r="L88" s="176">
        <f>C88*K88*0.98</f>
        <v>0</v>
      </c>
      <c r="M88" s="10"/>
    </row>
    <row r="89" spans="1:13" ht="15" customHeight="1" x14ac:dyDescent="0.25">
      <c r="A89" s="126"/>
      <c r="B89" s="17">
        <v>901</v>
      </c>
      <c r="C89" s="17">
        <v>10</v>
      </c>
      <c r="D89" s="17"/>
      <c r="E89" s="15">
        <v>5</v>
      </c>
      <c r="F89" s="17">
        <f>C89*E89*0.98</f>
        <v>49</v>
      </c>
      <c r="G89" s="10"/>
      <c r="H89" s="24">
        <v>5</v>
      </c>
      <c r="I89" s="29">
        <f>C89*H89*0.98</f>
        <v>49</v>
      </c>
      <c r="J89" s="10"/>
      <c r="K89" s="15"/>
      <c r="L89" s="176">
        <f>C89*K89*0.98</f>
        <v>0</v>
      </c>
      <c r="M89" s="10"/>
    </row>
    <row r="90" spans="1:13" ht="15" customHeight="1" thickBot="1" x14ac:dyDescent="0.3">
      <c r="A90" s="127"/>
      <c r="B90" s="20">
        <v>903</v>
      </c>
      <c r="C90" s="20">
        <v>10</v>
      </c>
      <c r="D90" s="108"/>
      <c r="E90" s="41">
        <v>31</v>
      </c>
      <c r="F90" s="5">
        <f>C90*E90*0.98</f>
        <v>303.8</v>
      </c>
      <c r="G90" s="110"/>
      <c r="H90" s="5">
        <v>45</v>
      </c>
      <c r="I90" s="108">
        <f>C90*H90*0.98</f>
        <v>441</v>
      </c>
      <c r="J90" s="12"/>
      <c r="K90" s="41"/>
      <c r="L90" s="179">
        <f>C90*K90*0.98</f>
        <v>0</v>
      </c>
      <c r="M90" s="110"/>
    </row>
    <row r="91" spans="1:13" ht="15" customHeight="1" x14ac:dyDescent="0.25">
      <c r="A91" s="125" t="s">
        <v>12</v>
      </c>
      <c r="B91" s="19">
        <v>3</v>
      </c>
      <c r="C91" s="19">
        <v>10</v>
      </c>
      <c r="D91" s="106"/>
      <c r="E91" s="37">
        <v>27</v>
      </c>
      <c r="F91" s="3">
        <f>C91*E91*0.98</f>
        <v>264.60000000000002</v>
      </c>
      <c r="G91" s="109"/>
      <c r="H91" s="3">
        <v>7</v>
      </c>
      <c r="I91" s="106">
        <f>C91*H91*0.98</f>
        <v>68.599999999999994</v>
      </c>
      <c r="J91" s="9"/>
      <c r="K91" s="37"/>
      <c r="L91" s="178">
        <f>C91*K91*0.98</f>
        <v>0</v>
      </c>
      <c r="M91" s="109"/>
    </row>
    <row r="92" spans="1:13" ht="15" customHeight="1" x14ac:dyDescent="0.25">
      <c r="A92" s="126"/>
      <c r="B92" s="17">
        <v>5</v>
      </c>
      <c r="C92" s="17">
        <v>10</v>
      </c>
      <c r="D92" s="23"/>
      <c r="E92" s="15">
        <v>13</v>
      </c>
      <c r="F92" s="24">
        <f>C92*E92*0.98</f>
        <v>127.39999999999999</v>
      </c>
      <c r="G92" s="38"/>
      <c r="H92" s="24">
        <v>42</v>
      </c>
      <c r="I92" s="23">
        <f>C92*H92*0.98</f>
        <v>411.59999999999997</v>
      </c>
      <c r="J92" s="10"/>
      <c r="K92" s="15"/>
      <c r="L92" s="176">
        <f>C92*K92*0.98</f>
        <v>0</v>
      </c>
      <c r="M92" s="38"/>
    </row>
    <row r="93" spans="1:13" ht="15" customHeight="1" thickBot="1" x14ac:dyDescent="0.3">
      <c r="A93" s="127"/>
      <c r="B93" s="11">
        <v>53</v>
      </c>
      <c r="C93" s="11">
        <v>10</v>
      </c>
      <c r="D93" s="25"/>
      <c r="E93" s="16">
        <v>18</v>
      </c>
      <c r="F93" s="26">
        <f>C93*E93*0.98</f>
        <v>176.4</v>
      </c>
      <c r="G93" s="40"/>
      <c r="H93" s="26">
        <v>15</v>
      </c>
      <c r="I93" s="25">
        <f>C93*H93*0.98</f>
        <v>147</v>
      </c>
      <c r="J93" s="12"/>
      <c r="K93" s="16"/>
      <c r="L93" s="179">
        <f>C93*K93*0.98</f>
        <v>0</v>
      </c>
      <c r="M93" s="40"/>
    </row>
    <row r="94" spans="1:13" ht="15" customHeight="1" x14ac:dyDescent="0.25">
      <c r="A94" s="133" t="s">
        <v>11</v>
      </c>
      <c r="B94" s="19">
        <v>29</v>
      </c>
      <c r="C94" s="19">
        <v>10</v>
      </c>
      <c r="D94" s="106"/>
      <c r="E94" s="37">
        <v>25</v>
      </c>
      <c r="F94" s="3">
        <f>C94*E94*0.98</f>
        <v>245</v>
      </c>
      <c r="G94" s="109"/>
      <c r="H94" s="138" t="s">
        <v>59</v>
      </c>
      <c r="I94" s="138"/>
      <c r="J94" s="139"/>
      <c r="K94" s="37"/>
      <c r="L94" s="178">
        <f>C94*K94*0.98</f>
        <v>0</v>
      </c>
      <c r="M94" s="9"/>
    </row>
    <row r="95" spans="1:13" ht="15" customHeight="1" thickBot="1" x14ac:dyDescent="0.3">
      <c r="A95" s="134"/>
      <c r="B95" s="11">
        <v>38</v>
      </c>
      <c r="C95" s="11">
        <v>10</v>
      </c>
      <c r="D95" s="25"/>
      <c r="E95" s="16">
        <v>31</v>
      </c>
      <c r="F95" s="26">
        <f>C95*E95*0.98</f>
        <v>303.8</v>
      </c>
      <c r="G95" s="110"/>
      <c r="H95" s="140"/>
      <c r="I95" s="140"/>
      <c r="J95" s="141"/>
      <c r="K95" s="16"/>
      <c r="L95" s="179">
        <f>C95*K95*0.98</f>
        <v>0</v>
      </c>
      <c r="M95" s="110"/>
    </row>
    <row r="96" spans="1:13" ht="15" customHeight="1" x14ac:dyDescent="0.25">
      <c r="A96" s="133" t="s">
        <v>10</v>
      </c>
      <c r="B96" s="19">
        <v>19</v>
      </c>
      <c r="C96" s="19">
        <v>10</v>
      </c>
      <c r="D96" s="106"/>
      <c r="E96" s="37">
        <v>37</v>
      </c>
      <c r="F96" s="3">
        <f>C96*E96*0.98</f>
        <v>362.59999999999997</v>
      </c>
      <c r="G96" s="109"/>
      <c r="H96" s="138" t="s">
        <v>59</v>
      </c>
      <c r="I96" s="138"/>
      <c r="J96" s="139"/>
      <c r="K96" s="37"/>
      <c r="L96" s="178">
        <f>C96*K96*0.98</f>
        <v>0</v>
      </c>
      <c r="M96" s="9"/>
    </row>
    <row r="97" spans="1:13" ht="15" customHeight="1" thickBot="1" x14ac:dyDescent="0.3">
      <c r="A97" s="134"/>
      <c r="B97" s="11">
        <v>28</v>
      </c>
      <c r="C97" s="11">
        <v>10</v>
      </c>
      <c r="D97" s="25"/>
      <c r="E97" s="16">
        <v>99</v>
      </c>
      <c r="F97" s="26">
        <f>C97*E97*0.98</f>
        <v>970.19999999999993</v>
      </c>
      <c r="G97" s="110"/>
      <c r="H97" s="140"/>
      <c r="I97" s="140"/>
      <c r="J97" s="141"/>
      <c r="K97" s="16"/>
      <c r="L97" s="179">
        <f>C97*K97*0.98</f>
        <v>0</v>
      </c>
      <c r="M97" s="110"/>
    </row>
    <row r="98" spans="1:13" ht="15" customHeight="1" x14ac:dyDescent="0.25">
      <c r="A98" s="125" t="s">
        <v>20</v>
      </c>
      <c r="B98" s="19">
        <v>206</v>
      </c>
      <c r="C98" s="19">
        <v>6</v>
      </c>
      <c r="D98" s="106"/>
      <c r="E98" s="37">
        <v>0</v>
      </c>
      <c r="F98" s="3">
        <f>C98*E98*0.98</f>
        <v>0</v>
      </c>
      <c r="G98" s="109"/>
      <c r="H98" s="3">
        <v>46</v>
      </c>
      <c r="I98" s="106">
        <f>C98*H98*0.98</f>
        <v>270.48</v>
      </c>
      <c r="J98" s="9"/>
      <c r="K98" s="37"/>
      <c r="L98" s="178">
        <f>C98*K98*0.98</f>
        <v>0</v>
      </c>
      <c r="M98" s="109"/>
    </row>
    <row r="99" spans="1:13" ht="15" customHeight="1" x14ac:dyDescent="0.25">
      <c r="A99" s="126"/>
      <c r="B99" s="17">
        <v>301</v>
      </c>
      <c r="C99" s="17">
        <v>6</v>
      </c>
      <c r="D99" s="23"/>
      <c r="E99" s="15">
        <v>49</v>
      </c>
      <c r="F99" s="24">
        <f>C99*E99*0.98</f>
        <v>288.12</v>
      </c>
      <c r="G99" s="38"/>
      <c r="H99" s="24">
        <v>43</v>
      </c>
      <c r="I99" s="23">
        <f>C99*H99*0.98</f>
        <v>252.84</v>
      </c>
      <c r="J99" s="10"/>
      <c r="K99" s="15"/>
      <c r="L99" s="176">
        <f>C99*K99*0.98</f>
        <v>0</v>
      </c>
      <c r="M99" s="38"/>
    </row>
    <row r="100" spans="1:13" ht="15" customHeight="1" x14ac:dyDescent="0.25">
      <c r="A100" s="126"/>
      <c r="B100" s="22">
        <v>303</v>
      </c>
      <c r="C100" s="22">
        <v>6</v>
      </c>
      <c r="D100" s="112"/>
      <c r="E100" s="39">
        <v>65</v>
      </c>
      <c r="F100" s="4">
        <f>C100*E100*0.98</f>
        <v>382.2</v>
      </c>
      <c r="G100" s="36"/>
      <c r="H100" s="4">
        <v>0</v>
      </c>
      <c r="I100" s="112">
        <f>C100*H100*0.98</f>
        <v>0</v>
      </c>
      <c r="J100" s="10"/>
      <c r="K100" s="39"/>
      <c r="L100" s="176">
        <f>C100*K100*0.98</f>
        <v>0</v>
      </c>
      <c r="M100" s="36"/>
    </row>
    <row r="101" spans="1:13" ht="15" customHeight="1" thickBot="1" x14ac:dyDescent="0.3">
      <c r="A101" s="127"/>
      <c r="B101" s="11">
        <v>404</v>
      </c>
      <c r="C101" s="11">
        <v>6</v>
      </c>
      <c r="D101" s="25"/>
      <c r="E101" s="16">
        <v>46</v>
      </c>
      <c r="F101" s="26">
        <f>C101*E101*0.98</f>
        <v>270.48</v>
      </c>
      <c r="G101" s="40"/>
      <c r="H101" s="26">
        <v>50</v>
      </c>
      <c r="I101" s="25">
        <f>C101*H101*0.98</f>
        <v>294</v>
      </c>
      <c r="J101" s="12"/>
      <c r="K101" s="16"/>
      <c r="L101" s="175">
        <f>C101*K101*0.98</f>
        <v>0</v>
      </c>
      <c r="M101" s="40"/>
    </row>
    <row r="102" spans="1:13" ht="15" customHeight="1" thickBot="1" x14ac:dyDescent="0.3">
      <c r="A102" s="91" t="s">
        <v>6</v>
      </c>
      <c r="B102" s="91"/>
      <c r="C102" s="91"/>
      <c r="D102" s="76">
        <v>69238</v>
      </c>
      <c r="E102" s="82"/>
      <c r="F102" s="83">
        <f>SUM(F75:F101)</f>
        <v>11358.2</v>
      </c>
      <c r="G102" s="83">
        <f>D102-F102</f>
        <v>57879.8</v>
      </c>
      <c r="H102" s="83"/>
      <c r="I102" s="84">
        <f>SUM(I75:I90)+SUM(I91:I93)+SUM(I98:I101)</f>
        <v>9862.7200000000012</v>
      </c>
      <c r="J102" s="80">
        <f>D102-I102</f>
        <v>59375.28</v>
      </c>
      <c r="K102" s="82"/>
      <c r="L102" s="83">
        <f>SUM(L75:L101)</f>
        <v>0</v>
      </c>
      <c r="M102" s="83">
        <f>D102-L102</f>
        <v>69238</v>
      </c>
    </row>
    <row r="103" spans="1:13" ht="15" customHeight="1" thickBot="1" x14ac:dyDescent="0.3">
      <c r="A103" s="122" t="s">
        <v>19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4"/>
    </row>
    <row r="104" spans="1:13" ht="15" customHeight="1" x14ac:dyDescent="0.25">
      <c r="A104" s="125" t="s">
        <v>25</v>
      </c>
      <c r="B104" s="19">
        <v>203</v>
      </c>
      <c r="C104" s="19">
        <v>10</v>
      </c>
      <c r="D104" s="106"/>
      <c r="E104" s="37">
        <v>38</v>
      </c>
      <c r="F104" s="3">
        <f>C104*E104*0.98</f>
        <v>372.4</v>
      </c>
      <c r="G104" s="109"/>
      <c r="H104" s="3">
        <v>25</v>
      </c>
      <c r="I104" s="106">
        <f>C104*H104*0.98</f>
        <v>245</v>
      </c>
      <c r="J104" s="9"/>
      <c r="K104" s="182">
        <v>16.697008861984418</v>
      </c>
      <c r="L104" s="176">
        <f>C104*K104*0.98</f>
        <v>163.63068684744729</v>
      </c>
      <c r="M104" s="109"/>
    </row>
    <row r="105" spans="1:13" ht="15" customHeight="1" x14ac:dyDescent="0.25">
      <c r="A105" s="126"/>
      <c r="B105" s="17">
        <v>204</v>
      </c>
      <c r="C105" s="17">
        <v>10</v>
      </c>
      <c r="D105" s="23"/>
      <c r="E105" s="15">
        <v>0</v>
      </c>
      <c r="F105" s="24">
        <f>C105*E105*0.98</f>
        <v>0</v>
      </c>
      <c r="G105" s="38"/>
      <c r="H105" s="24">
        <v>32</v>
      </c>
      <c r="I105" s="23">
        <f>C105*H105*0.98</f>
        <v>313.60000000000002</v>
      </c>
      <c r="J105" s="10"/>
      <c r="K105" s="182">
        <v>9.653907649880102</v>
      </c>
      <c r="L105" s="176">
        <f>C105*K105*0.98</f>
        <v>94.608294968825007</v>
      </c>
      <c r="M105" s="38"/>
    </row>
    <row r="106" spans="1:13" ht="15" customHeight="1" x14ac:dyDescent="0.25">
      <c r="A106" s="126"/>
      <c r="B106" s="22">
        <v>205</v>
      </c>
      <c r="C106" s="22">
        <v>10</v>
      </c>
      <c r="D106" s="112"/>
      <c r="E106" s="39">
        <v>0</v>
      </c>
      <c r="F106" s="4">
        <f>C106*E106*0.98</f>
        <v>0</v>
      </c>
      <c r="G106" s="36"/>
      <c r="H106" s="4">
        <v>2</v>
      </c>
      <c r="I106" s="112">
        <f>C106*H106*0.98</f>
        <v>19.600000000000001</v>
      </c>
      <c r="J106" s="10"/>
      <c r="K106" s="182">
        <v>5.9261925635160262</v>
      </c>
      <c r="L106" s="176">
        <f>C106*K106*0.98</f>
        <v>58.076687122457052</v>
      </c>
      <c r="M106" s="36"/>
    </row>
    <row r="107" spans="1:13" ht="15" customHeight="1" x14ac:dyDescent="0.25">
      <c r="A107" s="126"/>
      <c r="B107" s="17">
        <v>603</v>
      </c>
      <c r="C107" s="17">
        <v>10</v>
      </c>
      <c r="D107" s="23"/>
      <c r="E107" s="15">
        <v>19</v>
      </c>
      <c r="F107" s="24">
        <f>C107*E107*0.98</f>
        <v>186.2</v>
      </c>
      <c r="G107" s="38"/>
      <c r="H107" s="24">
        <v>58</v>
      </c>
      <c r="I107" s="23">
        <f>C107*H107*0.98</f>
        <v>568.4</v>
      </c>
      <c r="J107" s="10"/>
      <c r="K107" s="182">
        <v>56.574545439051754</v>
      </c>
      <c r="L107" s="176">
        <f>C107*K107*0.98</f>
        <v>554.43054530270717</v>
      </c>
      <c r="M107" s="38"/>
    </row>
    <row r="108" spans="1:13" ht="15" customHeight="1" x14ac:dyDescent="0.25">
      <c r="A108" s="126"/>
      <c r="B108" s="22">
        <v>604</v>
      </c>
      <c r="C108" s="22">
        <v>10</v>
      </c>
      <c r="D108" s="112"/>
      <c r="E108" s="39">
        <v>23</v>
      </c>
      <c r="F108" s="4">
        <f>C108*E108*0.98</f>
        <v>225.4</v>
      </c>
      <c r="G108" s="36"/>
      <c r="H108" s="4">
        <v>6</v>
      </c>
      <c r="I108" s="112">
        <f>C108*H108*0.98</f>
        <v>58.8</v>
      </c>
      <c r="J108" s="10"/>
      <c r="K108" s="182">
        <v>10.341174061433168</v>
      </c>
      <c r="L108" s="176">
        <f>C108*K108*0.98</f>
        <v>101.34350580204504</v>
      </c>
      <c r="M108" s="36"/>
    </row>
    <row r="109" spans="1:13" ht="15" customHeight="1" thickBot="1" x14ac:dyDescent="0.3">
      <c r="A109" s="127"/>
      <c r="B109" s="11">
        <v>605</v>
      </c>
      <c r="C109" s="11">
        <v>10</v>
      </c>
      <c r="D109" s="25"/>
      <c r="E109" s="16">
        <v>0</v>
      </c>
      <c r="F109" s="26">
        <f>C109*E109*0.98</f>
        <v>0</v>
      </c>
      <c r="G109" s="40"/>
      <c r="H109" s="26">
        <v>2</v>
      </c>
      <c r="I109" s="25">
        <f>C109*H109*0.98</f>
        <v>19.600000000000001</v>
      </c>
      <c r="J109" s="12"/>
      <c r="K109" s="182">
        <v>2.7591173191544889</v>
      </c>
      <c r="L109" s="175">
        <f>C109*K109*0.98</f>
        <v>27.03934972771399</v>
      </c>
      <c r="M109" s="40"/>
    </row>
    <row r="110" spans="1:13" ht="15" customHeight="1" x14ac:dyDescent="0.25">
      <c r="A110" s="125" t="s">
        <v>21</v>
      </c>
      <c r="B110" s="19">
        <v>13</v>
      </c>
      <c r="C110" s="19">
        <v>10</v>
      </c>
      <c r="D110" s="106"/>
      <c r="E110" s="37">
        <v>35</v>
      </c>
      <c r="F110" s="3">
        <f>C110*E110*0.98</f>
        <v>343</v>
      </c>
      <c r="G110" s="109"/>
      <c r="H110" s="3">
        <v>2</v>
      </c>
      <c r="I110" s="106">
        <f>C110*H110*0.98</f>
        <v>19.600000000000001</v>
      </c>
      <c r="J110" s="9"/>
      <c r="K110" s="37"/>
      <c r="L110" s="177">
        <f>C110*K110*0.98</f>
        <v>0</v>
      </c>
      <c r="M110" s="109"/>
    </row>
    <row r="111" spans="1:13" ht="15" customHeight="1" thickBot="1" x14ac:dyDescent="0.3">
      <c r="A111" s="127"/>
      <c r="B111" s="11">
        <v>14</v>
      </c>
      <c r="C111" s="11">
        <v>10</v>
      </c>
      <c r="D111" s="25"/>
      <c r="E111" s="16">
        <v>1</v>
      </c>
      <c r="F111" s="26">
        <f>C111*E111*0.98</f>
        <v>9.8000000000000007</v>
      </c>
      <c r="G111" s="40"/>
      <c r="H111" s="26">
        <v>38</v>
      </c>
      <c r="I111" s="25">
        <f>C111*H111*0.98</f>
        <v>372.4</v>
      </c>
      <c r="J111" s="12"/>
      <c r="K111" s="16"/>
      <c r="L111" s="175">
        <f>C111*K111*0.98</f>
        <v>0</v>
      </c>
      <c r="M111" s="40"/>
    </row>
    <row r="112" spans="1:13" ht="15" customHeight="1" x14ac:dyDescent="0.25">
      <c r="A112" s="125" t="s">
        <v>22</v>
      </c>
      <c r="B112" s="19">
        <v>109</v>
      </c>
      <c r="C112" s="19">
        <v>10</v>
      </c>
      <c r="D112" s="106"/>
      <c r="E112" s="37" t="s">
        <v>31</v>
      </c>
      <c r="F112" s="3"/>
      <c r="G112" s="109"/>
      <c r="H112" s="3">
        <v>41</v>
      </c>
      <c r="I112" s="106">
        <f>C112*H112*0.98</f>
        <v>401.8</v>
      </c>
      <c r="J112" s="9"/>
      <c r="K112" s="37"/>
      <c r="L112" s="177">
        <f>C112*K112*0.98</f>
        <v>0</v>
      </c>
      <c r="M112" s="109"/>
    </row>
    <row r="113" spans="1:13" ht="15" customHeight="1" thickBot="1" x14ac:dyDescent="0.3">
      <c r="A113" s="127"/>
      <c r="B113" s="11">
        <v>132</v>
      </c>
      <c r="C113" s="11">
        <v>10</v>
      </c>
      <c r="D113" s="25"/>
      <c r="E113" s="16" t="s">
        <v>31</v>
      </c>
      <c r="F113" s="26"/>
      <c r="G113" s="40"/>
      <c r="H113" s="26">
        <v>12</v>
      </c>
      <c r="I113" s="25">
        <f>C113*H113*0.98</f>
        <v>117.6</v>
      </c>
      <c r="J113" s="12"/>
      <c r="K113" s="16"/>
      <c r="L113" s="179">
        <f>C113*K113*0.98</f>
        <v>0</v>
      </c>
      <c r="M113" s="40"/>
    </row>
    <row r="114" spans="1:13" ht="15" customHeight="1" thickBot="1" x14ac:dyDescent="0.3">
      <c r="A114" s="91" t="s">
        <v>6</v>
      </c>
      <c r="B114" s="91"/>
      <c r="C114" s="91"/>
      <c r="D114" s="76">
        <v>59876</v>
      </c>
      <c r="E114" s="82"/>
      <c r="F114" s="85">
        <f>SUM(F104:F113)</f>
        <v>1136.8</v>
      </c>
      <c r="G114" s="85">
        <f>D114-F114</f>
        <v>58739.199999999997</v>
      </c>
      <c r="H114" s="84"/>
      <c r="I114" s="84">
        <f>SUM(I104:I113)</f>
        <v>2136.3999999999996</v>
      </c>
      <c r="J114" s="80">
        <f>D114-I114</f>
        <v>57739.6</v>
      </c>
      <c r="K114" s="82"/>
      <c r="L114" s="90">
        <f>SUM(L104:L113)</f>
        <v>999.12906977119553</v>
      </c>
      <c r="M114" s="180">
        <f>D114-L114</f>
        <v>58876.870930228804</v>
      </c>
    </row>
    <row r="115" spans="1:13" ht="15" customHeight="1" thickBot="1" x14ac:dyDescent="0.3">
      <c r="A115" s="122" t="s">
        <v>24</v>
      </c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4"/>
    </row>
    <row r="116" spans="1:13" ht="15" customHeight="1" x14ac:dyDescent="0.25">
      <c r="A116" s="125" t="s">
        <v>26</v>
      </c>
      <c r="B116" s="19">
        <v>107</v>
      </c>
      <c r="C116" s="19">
        <v>20</v>
      </c>
      <c r="D116" s="106"/>
      <c r="E116" s="37">
        <v>0</v>
      </c>
      <c r="F116" s="3">
        <f>C116*E116*0.98</f>
        <v>0</v>
      </c>
      <c r="G116" s="109"/>
      <c r="H116" s="3">
        <v>50</v>
      </c>
      <c r="I116" s="106">
        <f>C116*H116*0.98</f>
        <v>980</v>
      </c>
      <c r="J116" s="9"/>
      <c r="K116" s="182">
        <v>31.736944297353734</v>
      </c>
      <c r="L116" s="176">
        <f>C116*K116*0.98</f>
        <v>622.04410822813315</v>
      </c>
      <c r="M116" s="109"/>
    </row>
    <row r="117" spans="1:13" ht="15" customHeight="1" x14ac:dyDescent="0.25">
      <c r="A117" s="126"/>
      <c r="B117" s="17">
        <v>108</v>
      </c>
      <c r="C117" s="17">
        <v>20</v>
      </c>
      <c r="D117" s="23"/>
      <c r="E117" s="15">
        <v>0</v>
      </c>
      <c r="F117" s="24">
        <f>C117*E117*0.98</f>
        <v>0</v>
      </c>
      <c r="G117" s="38"/>
      <c r="H117" s="24">
        <v>43</v>
      </c>
      <c r="I117" s="23">
        <f>C117*H117*0.98</f>
        <v>842.8</v>
      </c>
      <c r="J117" s="10"/>
      <c r="K117" s="182">
        <v>32.185819552096419</v>
      </c>
      <c r="L117" s="176">
        <f>C117*K117*0.98</f>
        <v>630.84206322108969</v>
      </c>
      <c r="M117" s="38"/>
    </row>
    <row r="118" spans="1:13" ht="15" customHeight="1" x14ac:dyDescent="0.25">
      <c r="A118" s="126"/>
      <c r="B118" s="22">
        <v>205</v>
      </c>
      <c r="C118" s="22">
        <v>20</v>
      </c>
      <c r="D118" s="112"/>
      <c r="E118" s="39">
        <v>46</v>
      </c>
      <c r="F118" s="4">
        <f>C118*E118*0.98</f>
        <v>901.6</v>
      </c>
      <c r="G118" s="36"/>
      <c r="H118" s="4">
        <v>27</v>
      </c>
      <c r="I118" s="112">
        <f>C118*H118*0.98</f>
        <v>529.20000000000005</v>
      </c>
      <c r="J118" s="10"/>
      <c r="K118" s="182">
        <v>21.800049862768084</v>
      </c>
      <c r="L118" s="176">
        <f>C118*K118*0.98</f>
        <v>427.2809773102544</v>
      </c>
      <c r="M118" s="36"/>
    </row>
    <row r="119" spans="1:13" ht="15" customHeight="1" x14ac:dyDescent="0.25">
      <c r="A119" s="126"/>
      <c r="B119" s="17">
        <v>305</v>
      </c>
      <c r="C119" s="17">
        <v>20</v>
      </c>
      <c r="D119" s="23"/>
      <c r="E119" s="15">
        <v>27</v>
      </c>
      <c r="F119" s="24">
        <f>C119*E119*0.98</f>
        <v>529.20000000000005</v>
      </c>
      <c r="G119" s="38"/>
      <c r="H119" s="24">
        <v>14</v>
      </c>
      <c r="I119" s="23">
        <f>C119*H119*0.98</f>
        <v>274.39999999999998</v>
      </c>
      <c r="J119" s="10"/>
      <c r="K119" s="182">
        <v>29.606521804044018</v>
      </c>
      <c r="L119" s="176">
        <f>C119*K119*0.98</f>
        <v>580.28782735926279</v>
      </c>
      <c r="M119" s="38"/>
    </row>
    <row r="120" spans="1:13" ht="15" customHeight="1" x14ac:dyDescent="0.25">
      <c r="A120" s="126"/>
      <c r="B120" s="22">
        <v>405</v>
      </c>
      <c r="C120" s="22">
        <v>20</v>
      </c>
      <c r="D120" s="112"/>
      <c r="E120" s="39">
        <v>0</v>
      </c>
      <c r="F120" s="4">
        <f>C120*E120*0.98</f>
        <v>0</v>
      </c>
      <c r="G120" s="36"/>
      <c r="H120" s="4">
        <v>32</v>
      </c>
      <c r="I120" s="112">
        <f>C120*H120*0.98</f>
        <v>627.20000000000005</v>
      </c>
      <c r="J120" s="10"/>
      <c r="K120" s="182">
        <v>14.227767437718214</v>
      </c>
      <c r="L120" s="176">
        <f>C120*K120*0.98</f>
        <v>278.86424177927699</v>
      </c>
      <c r="M120" s="36"/>
    </row>
    <row r="121" spans="1:13" ht="15" customHeight="1" thickBot="1" x14ac:dyDescent="0.3">
      <c r="A121" s="127"/>
      <c r="B121" s="11">
        <v>406</v>
      </c>
      <c r="C121" s="11">
        <v>20</v>
      </c>
      <c r="D121" s="25"/>
      <c r="E121" s="16">
        <v>58</v>
      </c>
      <c r="F121" s="26">
        <f>C121*E121*0.98</f>
        <v>1136.8</v>
      </c>
      <c r="G121" s="40"/>
      <c r="H121" s="26">
        <v>32</v>
      </c>
      <c r="I121" s="25">
        <f>C121*H121*0.98</f>
        <v>627.20000000000005</v>
      </c>
      <c r="J121" s="12"/>
      <c r="K121" s="181">
        <v>6.1854812759411164</v>
      </c>
      <c r="L121" s="179">
        <f>C121*K121*0.98</f>
        <v>121.23543300844587</v>
      </c>
      <c r="M121" s="40"/>
    </row>
    <row r="122" spans="1:13" ht="15" customHeight="1" thickBot="1" x14ac:dyDescent="0.3">
      <c r="A122" s="92" t="s">
        <v>6</v>
      </c>
      <c r="B122" s="92"/>
      <c r="C122" s="92"/>
      <c r="D122" s="76">
        <v>50000</v>
      </c>
      <c r="E122" s="82"/>
      <c r="F122" s="85">
        <f>SUM(F116:F121)</f>
        <v>2567.6000000000004</v>
      </c>
      <c r="G122" s="85">
        <f>D122-F122</f>
        <v>47432.4</v>
      </c>
      <c r="H122" s="84"/>
      <c r="I122" s="84">
        <f>SUM(I116:I121)</f>
        <v>3880.8</v>
      </c>
      <c r="J122" s="80">
        <f>D122-I122</f>
        <v>46119.199999999997</v>
      </c>
      <c r="K122" s="80"/>
      <c r="L122" s="90">
        <f>SUM(L116:L121)</f>
        <v>2660.5546509064629</v>
      </c>
      <c r="M122" s="180">
        <f>D122-L122</f>
        <v>47339.445349093534</v>
      </c>
    </row>
    <row r="123" spans="1:13" ht="15" customHeight="1" thickBot="1" x14ac:dyDescent="0.3">
      <c r="A123" s="113" t="s">
        <v>23</v>
      </c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5"/>
    </row>
    <row r="124" spans="1:13" ht="15" customHeight="1" x14ac:dyDescent="0.25">
      <c r="A124" s="133" t="s">
        <v>27</v>
      </c>
      <c r="B124" s="27">
        <v>115</v>
      </c>
      <c r="C124" s="8">
        <v>10</v>
      </c>
      <c r="D124" s="28"/>
      <c r="E124" s="42">
        <v>70</v>
      </c>
      <c r="F124" s="8">
        <f>C124*E124*0.98</f>
        <v>686</v>
      </c>
      <c r="G124" s="109"/>
      <c r="H124" s="138" t="s">
        <v>59</v>
      </c>
      <c r="I124" s="138"/>
      <c r="J124" s="139"/>
      <c r="K124" s="42"/>
      <c r="L124" s="176">
        <f>C124*K124*0.98</f>
        <v>0</v>
      </c>
      <c r="M124" s="109"/>
    </row>
    <row r="125" spans="1:13" ht="15" customHeight="1" x14ac:dyDescent="0.25">
      <c r="A125" s="142"/>
      <c r="B125" s="29">
        <v>215</v>
      </c>
      <c r="C125" s="17">
        <v>10</v>
      </c>
      <c r="D125" s="23"/>
      <c r="E125" s="43">
        <v>113</v>
      </c>
      <c r="F125" s="17">
        <f>C125*E125*0.98</f>
        <v>1107.4000000000001</v>
      </c>
      <c r="G125" s="10"/>
      <c r="H125" s="143"/>
      <c r="I125" s="143"/>
      <c r="J125" s="144"/>
      <c r="K125" s="43"/>
      <c r="L125" s="176">
        <f>C125*K125*0.98</f>
        <v>0</v>
      </c>
      <c r="M125" s="10"/>
    </row>
    <row r="126" spans="1:13" ht="15" customHeight="1" x14ac:dyDescent="0.25">
      <c r="A126" s="142"/>
      <c r="B126" s="29">
        <v>309</v>
      </c>
      <c r="C126" s="17">
        <v>10</v>
      </c>
      <c r="D126" s="23"/>
      <c r="E126" s="43">
        <v>126</v>
      </c>
      <c r="F126" s="17">
        <f>C126*E126*0.98</f>
        <v>1234.8</v>
      </c>
      <c r="G126" s="10"/>
      <c r="H126" s="143"/>
      <c r="I126" s="143"/>
      <c r="J126" s="144"/>
      <c r="K126" s="43"/>
      <c r="L126" s="176">
        <f>C126*K126*0.98</f>
        <v>0</v>
      </c>
      <c r="M126" s="10"/>
    </row>
    <row r="127" spans="1:13" ht="15" customHeight="1" thickBot="1" x14ac:dyDescent="0.3">
      <c r="A127" s="134"/>
      <c r="B127" s="108">
        <v>416</v>
      </c>
      <c r="C127" s="20">
        <v>10</v>
      </c>
      <c r="D127" s="108"/>
      <c r="E127" s="107">
        <v>77</v>
      </c>
      <c r="F127" s="20">
        <f>C127*E127*0.98</f>
        <v>754.6</v>
      </c>
      <c r="G127" s="110"/>
      <c r="H127" s="140"/>
      <c r="I127" s="140"/>
      <c r="J127" s="141"/>
      <c r="K127" s="107"/>
      <c r="L127" s="179">
        <f>C127*K127*0.98</f>
        <v>0</v>
      </c>
      <c r="M127" s="110"/>
    </row>
    <row r="128" spans="1:13" ht="15" customHeight="1" x14ac:dyDescent="0.25">
      <c r="A128" s="125" t="s">
        <v>28</v>
      </c>
      <c r="B128" s="27">
        <v>144</v>
      </c>
      <c r="C128" s="8">
        <v>10</v>
      </c>
      <c r="D128" s="28"/>
      <c r="E128" s="42">
        <v>44</v>
      </c>
      <c r="F128" s="8">
        <f>C128*E128*0.98</f>
        <v>431.2</v>
      </c>
      <c r="G128" s="44"/>
      <c r="H128" s="28">
        <v>72</v>
      </c>
      <c r="I128" s="8">
        <f>C128*H128*0.98</f>
        <v>705.6</v>
      </c>
      <c r="J128" s="9"/>
      <c r="K128" s="42"/>
      <c r="L128" s="178">
        <f>C128*K128*0.98</f>
        <v>0</v>
      </c>
      <c r="M128" s="44"/>
    </row>
    <row r="129" spans="1:13" ht="15" customHeight="1" thickBot="1" x14ac:dyDescent="0.3">
      <c r="A129" s="127"/>
      <c r="B129" s="108">
        <v>146</v>
      </c>
      <c r="C129" s="20">
        <v>10</v>
      </c>
      <c r="D129" s="108"/>
      <c r="E129" s="107">
        <v>69</v>
      </c>
      <c r="F129" s="20">
        <f>C129*E129*0.98</f>
        <v>676.19999999999993</v>
      </c>
      <c r="G129" s="110"/>
      <c r="H129" s="108">
        <v>47</v>
      </c>
      <c r="I129" s="20">
        <f>C129*H129*0.98</f>
        <v>460.59999999999997</v>
      </c>
      <c r="J129" s="12"/>
      <c r="K129" s="107"/>
      <c r="L129" s="176">
        <f>C129*K129*0.98</f>
        <v>0</v>
      </c>
      <c r="M129" s="110"/>
    </row>
    <row r="130" spans="1:13" ht="15" customHeight="1" x14ac:dyDescent="0.25">
      <c r="A130" s="125" t="s">
        <v>29</v>
      </c>
      <c r="B130" s="27">
        <v>306</v>
      </c>
      <c r="C130" s="8">
        <v>20</v>
      </c>
      <c r="D130" s="28"/>
      <c r="E130" s="42">
        <v>29</v>
      </c>
      <c r="F130" s="8">
        <f>C130*E130*0.98</f>
        <v>568.4</v>
      </c>
      <c r="G130" s="44"/>
      <c r="H130" s="28">
        <v>49</v>
      </c>
      <c r="I130" s="8">
        <f>C130*H130*0.98</f>
        <v>960.4</v>
      </c>
      <c r="J130" s="9"/>
      <c r="K130" s="42">
        <v>36.06</v>
      </c>
      <c r="L130" s="178">
        <f>C130*K130*0.98</f>
        <v>706.77600000000007</v>
      </c>
      <c r="M130" s="44"/>
    </row>
    <row r="131" spans="1:13" ht="15" customHeight="1" x14ac:dyDescent="0.25">
      <c r="A131" s="126"/>
      <c r="B131" s="29">
        <v>309</v>
      </c>
      <c r="C131" s="17">
        <v>20</v>
      </c>
      <c r="D131" s="23"/>
      <c r="E131" s="43">
        <v>12</v>
      </c>
      <c r="F131" s="17">
        <f>C131*E131*0.98</f>
        <v>235.2</v>
      </c>
      <c r="G131" s="38"/>
      <c r="H131" s="23">
        <v>73</v>
      </c>
      <c r="I131" s="17">
        <f>C131*H131*0.98</f>
        <v>1430.8</v>
      </c>
      <c r="J131" s="10"/>
      <c r="K131" s="43">
        <v>38.9</v>
      </c>
      <c r="L131" s="176">
        <f>C131*K131*0.98</f>
        <v>762.43999999999994</v>
      </c>
      <c r="M131" s="38"/>
    </row>
    <row r="132" spans="1:13" ht="15" customHeight="1" x14ac:dyDescent="0.25">
      <c r="A132" s="126"/>
      <c r="B132" s="29">
        <v>310</v>
      </c>
      <c r="C132" s="17">
        <v>20</v>
      </c>
      <c r="D132" s="23"/>
      <c r="E132" s="43">
        <v>71</v>
      </c>
      <c r="F132" s="17">
        <f>C132*E132*0.98</f>
        <v>1391.6</v>
      </c>
      <c r="G132" s="38"/>
      <c r="H132" s="23">
        <v>97</v>
      </c>
      <c r="I132" s="17">
        <f>C132*H132*0.98</f>
        <v>1901.2</v>
      </c>
      <c r="J132" s="10"/>
      <c r="K132" s="43">
        <v>53.83</v>
      </c>
      <c r="L132" s="176">
        <f>C132*K132*0.98</f>
        <v>1055.068</v>
      </c>
      <c r="M132" s="38"/>
    </row>
    <row r="133" spans="1:13" ht="15" customHeight="1" x14ac:dyDescent="0.25">
      <c r="A133" s="126"/>
      <c r="B133" s="29">
        <v>407</v>
      </c>
      <c r="C133" s="17">
        <v>20</v>
      </c>
      <c r="D133" s="23"/>
      <c r="E133" s="43">
        <v>31</v>
      </c>
      <c r="F133" s="17">
        <f>C133*E133*0.98</f>
        <v>607.6</v>
      </c>
      <c r="G133" s="38"/>
      <c r="H133" s="23">
        <v>30</v>
      </c>
      <c r="I133" s="17">
        <f>C133*H133*0.98</f>
        <v>588</v>
      </c>
      <c r="J133" s="10"/>
      <c r="K133" s="43">
        <v>23.47</v>
      </c>
      <c r="L133" s="176">
        <f>C133*K133*0.98</f>
        <v>460.01199999999994</v>
      </c>
      <c r="M133" s="38"/>
    </row>
    <row r="134" spans="1:13" ht="15" customHeight="1" x14ac:dyDescent="0.25">
      <c r="A134" s="126"/>
      <c r="B134" s="29">
        <v>408</v>
      </c>
      <c r="C134" s="17">
        <v>20</v>
      </c>
      <c r="D134" s="23"/>
      <c r="E134" s="43">
        <v>7</v>
      </c>
      <c r="F134" s="17">
        <f>C134*E134*0.98</f>
        <v>137.19999999999999</v>
      </c>
      <c r="G134" s="38"/>
      <c r="H134" s="23">
        <v>25</v>
      </c>
      <c r="I134" s="17">
        <f>C134*H134*0.98</f>
        <v>490</v>
      </c>
      <c r="J134" s="10"/>
      <c r="K134" s="43">
        <v>30.03</v>
      </c>
      <c r="L134" s="176">
        <f>C134*K134*0.98</f>
        <v>588.58799999999997</v>
      </c>
      <c r="M134" s="38"/>
    </row>
    <row r="135" spans="1:13" ht="15" customHeight="1" thickBot="1" x14ac:dyDescent="0.3">
      <c r="A135" s="127"/>
      <c r="B135" s="108">
        <v>409</v>
      </c>
      <c r="C135" s="20">
        <v>20</v>
      </c>
      <c r="D135" s="108"/>
      <c r="E135" s="107">
        <v>54</v>
      </c>
      <c r="F135" s="20">
        <f>C135*E135*0.98</f>
        <v>1058.4000000000001</v>
      </c>
      <c r="G135" s="110"/>
      <c r="H135" s="108">
        <v>85</v>
      </c>
      <c r="I135" s="20">
        <f>C135*H135*0.98</f>
        <v>1666</v>
      </c>
      <c r="J135" s="12"/>
      <c r="K135" s="107">
        <v>86.6</v>
      </c>
      <c r="L135" s="175">
        <f>C135*K135*0.98</f>
        <v>1697.36</v>
      </c>
      <c r="M135" s="110"/>
    </row>
    <row r="136" spans="1:13" ht="15" customHeight="1" x14ac:dyDescent="0.25">
      <c r="A136" s="125" t="s">
        <v>30</v>
      </c>
      <c r="B136" s="27">
        <v>210</v>
      </c>
      <c r="C136" s="8">
        <v>10</v>
      </c>
      <c r="D136" s="28"/>
      <c r="E136" s="42">
        <v>48</v>
      </c>
      <c r="F136" s="8">
        <f>C136*E136*0.98</f>
        <v>470.4</v>
      </c>
      <c r="G136" s="44"/>
      <c r="H136" s="28">
        <v>107</v>
      </c>
      <c r="I136" s="8">
        <f>C136*H136*0.98</f>
        <v>1048.5999999999999</v>
      </c>
      <c r="J136" s="9"/>
      <c r="K136" s="42"/>
      <c r="L136" s="177">
        <f>C136*K136*0.98</f>
        <v>0</v>
      </c>
      <c r="M136" s="44"/>
    </row>
    <row r="137" spans="1:13" ht="15" customHeight="1" x14ac:dyDescent="0.25">
      <c r="A137" s="126"/>
      <c r="B137" s="112">
        <v>304</v>
      </c>
      <c r="C137" s="22">
        <v>10</v>
      </c>
      <c r="D137" s="112"/>
      <c r="E137" s="111">
        <v>63</v>
      </c>
      <c r="F137" s="22">
        <f>C137*E137*0.98</f>
        <v>617.4</v>
      </c>
      <c r="G137" s="36"/>
      <c r="H137" s="112">
        <v>124</v>
      </c>
      <c r="I137" s="22">
        <f>C137*H137*0.98</f>
        <v>1215.2</v>
      </c>
      <c r="J137" s="10"/>
      <c r="K137" s="111"/>
      <c r="L137" s="176">
        <f>C137*K137*0.98</f>
        <v>0</v>
      </c>
      <c r="M137" s="36"/>
    </row>
    <row r="138" spans="1:13" ht="15" customHeight="1" x14ac:dyDescent="0.25">
      <c r="A138" s="126"/>
      <c r="B138" s="29">
        <v>510</v>
      </c>
      <c r="C138" s="17">
        <v>10</v>
      </c>
      <c r="D138" s="23"/>
      <c r="E138" s="43">
        <v>243</v>
      </c>
      <c r="F138" s="17">
        <f>C138*E138*0.98</f>
        <v>2381.4</v>
      </c>
      <c r="G138" s="38"/>
      <c r="H138" s="23">
        <v>211</v>
      </c>
      <c r="I138" s="17">
        <f>C138*H138*0.98</f>
        <v>2067.8000000000002</v>
      </c>
      <c r="J138" s="10"/>
      <c r="K138" s="43"/>
      <c r="L138" s="176">
        <f>C138*K138*0.98</f>
        <v>0</v>
      </c>
      <c r="M138" s="38"/>
    </row>
    <row r="139" spans="1:13" ht="15" customHeight="1" x14ac:dyDescent="0.25">
      <c r="A139" s="126"/>
      <c r="B139" s="112">
        <v>710</v>
      </c>
      <c r="C139" s="22">
        <v>10</v>
      </c>
      <c r="D139" s="112"/>
      <c r="E139" s="111">
        <v>0</v>
      </c>
      <c r="F139" s="22">
        <f>C139*E139*0.98</f>
        <v>0</v>
      </c>
      <c r="G139" s="36"/>
      <c r="H139" s="112">
        <v>106</v>
      </c>
      <c r="I139" s="22">
        <f>C139*H139*0.98</f>
        <v>1038.8</v>
      </c>
      <c r="J139" s="10"/>
      <c r="K139" s="111"/>
      <c r="L139" s="176">
        <f>C139*K139*0.98</f>
        <v>0</v>
      </c>
      <c r="M139" s="36"/>
    </row>
    <row r="140" spans="1:13" ht="15" customHeight="1" x14ac:dyDescent="0.25">
      <c r="A140" s="126"/>
      <c r="B140" s="29">
        <v>804</v>
      </c>
      <c r="C140" s="17">
        <v>10</v>
      </c>
      <c r="D140" s="23"/>
      <c r="E140" s="43">
        <v>117</v>
      </c>
      <c r="F140" s="17">
        <f>C140*E140*0.98</f>
        <v>1146.5999999999999</v>
      </c>
      <c r="G140" s="38"/>
      <c r="H140" s="23">
        <v>157</v>
      </c>
      <c r="I140" s="17">
        <f>C140*H140*0.98</f>
        <v>1538.6</v>
      </c>
      <c r="J140" s="10"/>
      <c r="K140" s="43"/>
      <c r="L140" s="176">
        <f>C140*K140*0.98</f>
        <v>0</v>
      </c>
      <c r="M140" s="38"/>
    </row>
    <row r="141" spans="1:13" ht="15" customHeight="1" thickBot="1" x14ac:dyDescent="0.3">
      <c r="A141" s="127"/>
      <c r="B141" s="108">
        <v>805</v>
      </c>
      <c r="C141" s="20">
        <v>10</v>
      </c>
      <c r="D141" s="108"/>
      <c r="E141" s="107">
        <v>0</v>
      </c>
      <c r="F141" s="20">
        <f>C141*E141*0.98</f>
        <v>0</v>
      </c>
      <c r="G141" s="110"/>
      <c r="H141" s="108">
        <v>103</v>
      </c>
      <c r="I141" s="20">
        <f>C141*H141*0.98</f>
        <v>1009.4</v>
      </c>
      <c r="J141" s="12"/>
      <c r="K141" s="107"/>
      <c r="L141" s="175">
        <f>C141*K141*0.98</f>
        <v>0</v>
      </c>
      <c r="M141" s="110"/>
    </row>
    <row r="142" spans="1:13" ht="15" customHeight="1" thickBot="1" x14ac:dyDescent="0.3">
      <c r="A142" s="94" t="s">
        <v>6</v>
      </c>
      <c r="B142" s="95"/>
      <c r="C142" s="95"/>
      <c r="D142" s="76">
        <v>167686.79999999999</v>
      </c>
      <c r="E142" s="87"/>
      <c r="F142" s="88">
        <f>SUM(F124:F141)</f>
        <v>13504.4</v>
      </c>
      <c r="G142" s="88">
        <f>D142-F142</f>
        <v>154182.39999999999</v>
      </c>
      <c r="H142" s="83"/>
      <c r="I142" s="89">
        <f>SUM(I128:I141)</f>
        <v>16121</v>
      </c>
      <c r="J142" s="90">
        <f>D142-I142</f>
        <v>151565.79999999999</v>
      </c>
      <c r="K142" s="87"/>
      <c r="L142" s="88">
        <f>SUM(L124:L141)</f>
        <v>5270.2439999999988</v>
      </c>
      <c r="M142" s="88">
        <f>D142-L142</f>
        <v>162416.55599999998</v>
      </c>
    </row>
    <row r="143" spans="1:13" ht="15" customHeight="1" thickBot="1" x14ac:dyDescent="0.3">
      <c r="A143" s="1"/>
    </row>
    <row r="144" spans="1:13" ht="15" customHeight="1" thickBot="1" x14ac:dyDescent="0.3">
      <c r="A144" s="99" t="s">
        <v>32</v>
      </c>
      <c r="B144" s="100"/>
      <c r="C144" s="100"/>
      <c r="D144" s="100"/>
      <c r="E144" s="100"/>
      <c r="F144" s="102">
        <f>F73+F102+F114+F122+F142</f>
        <v>81902.520000000019</v>
      </c>
      <c r="G144" s="102">
        <f>G73+G102+G114+G122+G142</f>
        <v>544898.28</v>
      </c>
      <c r="H144" s="100"/>
      <c r="I144" s="101">
        <f>I73+I102+I114+I122+I142</f>
        <v>84291.76</v>
      </c>
      <c r="J144" s="101">
        <f>J73+J102+J114+J122+J142</f>
        <v>542509.04</v>
      </c>
      <c r="K144" s="100"/>
      <c r="L144" s="101">
        <f>L73+L102+L114+L122+L142</f>
        <v>51548.936040677654</v>
      </c>
      <c r="M144" s="101">
        <f>M73+M102+M114+M122+M142</f>
        <v>575251.86395932222</v>
      </c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>
      <c r="A208" s="1"/>
    </row>
    <row r="209" spans="1:1" ht="15" customHeight="1" x14ac:dyDescent="0.25">
      <c r="A209" s="1"/>
    </row>
    <row r="210" spans="1:1" ht="15" customHeight="1" x14ac:dyDescent="0.25">
      <c r="A210" s="1"/>
    </row>
    <row r="211" spans="1:1" ht="15" customHeight="1" x14ac:dyDescent="0.25">
      <c r="A211" s="1"/>
    </row>
    <row r="212" spans="1:1" ht="15" customHeight="1" x14ac:dyDescent="0.25">
      <c r="A212" s="1"/>
    </row>
    <row r="213" spans="1:1" ht="15" customHeight="1" x14ac:dyDescent="0.25">
      <c r="A213" s="1"/>
    </row>
    <row r="214" spans="1:1" ht="15" customHeight="1" x14ac:dyDescent="0.25">
      <c r="A214" s="1"/>
    </row>
    <row r="215" spans="1:1" ht="15" customHeight="1" x14ac:dyDescent="0.25">
      <c r="A215" s="1"/>
    </row>
    <row r="216" spans="1:1" ht="15" customHeight="1" x14ac:dyDescent="0.25">
      <c r="A216" s="1"/>
    </row>
    <row r="217" spans="1:1" ht="15" customHeight="1" x14ac:dyDescent="0.25">
      <c r="A217" s="1"/>
    </row>
    <row r="218" spans="1:1" ht="15" customHeight="1" x14ac:dyDescent="0.25">
      <c r="A218" s="1"/>
    </row>
    <row r="219" spans="1:1" ht="15" customHeight="1" x14ac:dyDescent="0.25">
      <c r="A219" s="1"/>
    </row>
    <row r="220" spans="1:1" ht="15" customHeight="1" x14ac:dyDescent="0.25">
      <c r="A220" s="1"/>
    </row>
    <row r="221" spans="1:1" ht="15" customHeight="1" x14ac:dyDescent="0.25">
      <c r="A221" s="1"/>
    </row>
    <row r="222" spans="1:1" ht="15" customHeight="1" x14ac:dyDescent="0.25">
      <c r="A222" s="1"/>
    </row>
    <row r="223" spans="1:1" ht="15" customHeight="1" x14ac:dyDescent="0.25">
      <c r="A223" s="1"/>
    </row>
    <row r="224" spans="1:1" ht="15" customHeight="1" x14ac:dyDescent="0.25">
      <c r="A224" s="1"/>
    </row>
    <row r="225" spans="1:1" ht="15" customHeight="1" x14ac:dyDescent="0.25">
      <c r="A225" s="1"/>
    </row>
    <row r="226" spans="1:1" ht="15" customHeight="1" x14ac:dyDescent="0.25">
      <c r="A226" s="1"/>
    </row>
    <row r="227" spans="1:1" ht="15" customHeight="1" x14ac:dyDescent="0.25">
      <c r="A227" s="1"/>
    </row>
    <row r="228" spans="1:1" ht="15" customHeight="1" x14ac:dyDescent="0.25">
      <c r="A228" s="1"/>
    </row>
    <row r="229" spans="1:1" ht="15" customHeight="1" x14ac:dyDescent="0.25">
      <c r="A229" s="1"/>
    </row>
    <row r="230" spans="1:1" ht="15" customHeight="1" x14ac:dyDescent="0.25">
      <c r="A230" s="1"/>
    </row>
    <row r="231" spans="1:1" ht="15" customHeight="1" x14ac:dyDescent="0.25">
      <c r="A231" s="1"/>
    </row>
    <row r="232" spans="1:1" ht="15" customHeight="1" x14ac:dyDescent="0.25">
      <c r="A232" s="1"/>
    </row>
    <row r="233" spans="1:1" ht="15" customHeight="1" x14ac:dyDescent="0.25">
      <c r="A233" s="1"/>
    </row>
    <row r="234" spans="1:1" ht="15" customHeight="1" x14ac:dyDescent="0.25">
      <c r="A234" s="1"/>
    </row>
    <row r="235" spans="1:1" ht="15" customHeight="1" x14ac:dyDescent="0.25">
      <c r="A235" s="1"/>
    </row>
    <row r="236" spans="1:1" ht="15" customHeight="1" x14ac:dyDescent="0.25">
      <c r="A236" s="1"/>
    </row>
    <row r="237" spans="1:1" ht="15" customHeight="1" x14ac:dyDescent="0.25">
      <c r="A237" s="1"/>
    </row>
    <row r="238" spans="1:1" ht="15" customHeight="1" x14ac:dyDescent="0.25">
      <c r="A238" s="1"/>
    </row>
    <row r="239" spans="1:1" ht="15" customHeight="1" x14ac:dyDescent="0.25">
      <c r="A239" s="1"/>
    </row>
    <row r="240" spans="1:1" ht="15" customHeight="1" x14ac:dyDescent="0.25">
      <c r="A240" s="1"/>
    </row>
    <row r="241" spans="1:1" ht="15" customHeight="1" x14ac:dyDescent="0.25">
      <c r="A241" s="1"/>
    </row>
    <row r="242" spans="1:1" ht="15" customHeight="1" x14ac:dyDescent="0.25">
      <c r="A242" s="1"/>
    </row>
    <row r="243" spans="1:1" ht="15" customHeight="1" x14ac:dyDescent="0.25">
      <c r="A243" s="1"/>
    </row>
    <row r="244" spans="1:1" ht="15" customHeight="1" x14ac:dyDescent="0.25">
      <c r="A244" s="1"/>
    </row>
    <row r="245" spans="1:1" ht="15" customHeight="1" x14ac:dyDescent="0.25">
      <c r="A245" s="1"/>
    </row>
    <row r="246" spans="1:1" ht="15" customHeight="1" x14ac:dyDescent="0.25">
      <c r="A246" s="1"/>
    </row>
    <row r="247" spans="1:1" ht="15" customHeight="1" x14ac:dyDescent="0.25">
      <c r="A247" s="1"/>
    </row>
    <row r="248" spans="1:1" ht="15" customHeight="1" x14ac:dyDescent="0.25">
      <c r="A248" s="1"/>
    </row>
    <row r="249" spans="1:1" ht="15" customHeight="1" x14ac:dyDescent="0.25">
      <c r="A249" s="1"/>
    </row>
    <row r="250" spans="1:1" ht="15" customHeight="1" x14ac:dyDescent="0.25">
      <c r="A250" s="1"/>
    </row>
    <row r="251" spans="1:1" ht="15" customHeight="1" x14ac:dyDescent="0.25">
      <c r="A251" s="1"/>
    </row>
    <row r="252" spans="1:1" ht="15" customHeight="1" x14ac:dyDescent="0.25">
      <c r="A252" s="1"/>
    </row>
    <row r="253" spans="1:1" ht="15" customHeight="1" x14ac:dyDescent="0.25">
      <c r="A253" s="1"/>
    </row>
    <row r="254" spans="1:1" ht="15" customHeight="1" x14ac:dyDescent="0.25">
      <c r="A254" s="1"/>
    </row>
    <row r="255" spans="1:1" ht="15" customHeight="1" x14ac:dyDescent="0.25">
      <c r="A255" s="1"/>
    </row>
    <row r="256" spans="1:1" ht="15" customHeight="1" x14ac:dyDescent="0.25">
      <c r="A256" s="1"/>
    </row>
    <row r="257" spans="1:1" ht="15" customHeight="1" x14ac:dyDescent="0.25">
      <c r="A257" s="1"/>
    </row>
    <row r="258" spans="1:1" ht="15" customHeight="1" x14ac:dyDescent="0.25">
      <c r="A258" s="1"/>
    </row>
    <row r="259" spans="1:1" ht="15" customHeight="1" x14ac:dyDescent="0.25">
      <c r="A259" s="1"/>
    </row>
    <row r="260" spans="1:1" ht="15" customHeight="1" x14ac:dyDescent="0.25">
      <c r="A260" s="1"/>
    </row>
    <row r="261" spans="1:1" ht="15" customHeight="1" x14ac:dyDescent="0.25">
      <c r="A261" s="1"/>
    </row>
    <row r="262" spans="1:1" ht="15" customHeight="1" x14ac:dyDescent="0.25">
      <c r="A262" s="1"/>
    </row>
    <row r="263" spans="1:1" ht="15" customHeight="1" x14ac:dyDescent="0.25">
      <c r="A263" s="1"/>
    </row>
    <row r="264" spans="1:1" ht="15" customHeight="1" x14ac:dyDescent="0.25">
      <c r="A264" s="1"/>
    </row>
    <row r="265" spans="1:1" ht="15" customHeight="1" x14ac:dyDescent="0.25">
      <c r="A265" s="1"/>
    </row>
    <row r="266" spans="1:1" ht="15" customHeight="1" x14ac:dyDescent="0.25">
      <c r="A266" s="1"/>
    </row>
    <row r="267" spans="1:1" ht="15" customHeight="1" x14ac:dyDescent="0.25">
      <c r="A267" s="1"/>
    </row>
    <row r="268" spans="1:1" ht="15" customHeight="1" x14ac:dyDescent="0.25">
      <c r="A268" s="1"/>
    </row>
    <row r="269" spans="1:1" ht="15" customHeight="1" x14ac:dyDescent="0.25">
      <c r="A269" s="1"/>
    </row>
    <row r="270" spans="1:1" ht="15" customHeight="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</sheetData>
  <mergeCells count="31">
    <mergeCell ref="A46:A66"/>
    <mergeCell ref="A4:A35"/>
    <mergeCell ref="A98:A101"/>
    <mergeCell ref="E1:G1"/>
    <mergeCell ref="H1:J1"/>
    <mergeCell ref="B1:D1"/>
    <mergeCell ref="A1:A2"/>
    <mergeCell ref="A36:A45"/>
    <mergeCell ref="A75:A90"/>
    <mergeCell ref="A91:A93"/>
    <mergeCell ref="A94:A95"/>
    <mergeCell ref="A67:A69"/>
    <mergeCell ref="A70:A72"/>
    <mergeCell ref="A128:A129"/>
    <mergeCell ref="A123:M123"/>
    <mergeCell ref="A130:A135"/>
    <mergeCell ref="K1:M1"/>
    <mergeCell ref="A3:M3"/>
    <mergeCell ref="A74:M74"/>
    <mergeCell ref="A103:M103"/>
    <mergeCell ref="A115:M115"/>
    <mergeCell ref="A136:A141"/>
    <mergeCell ref="H94:J95"/>
    <mergeCell ref="H96:J97"/>
    <mergeCell ref="A116:A121"/>
    <mergeCell ref="A124:A127"/>
    <mergeCell ref="H124:J127"/>
    <mergeCell ref="A104:A109"/>
    <mergeCell ref="A110:A111"/>
    <mergeCell ref="A112:A113"/>
    <mergeCell ref="A96:A9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34"/>
  <sheetViews>
    <sheetView workbookViewId="0">
      <pane ySplit="2" topLeftCell="A3" activePane="bottomLeft" state="frozen"/>
      <selection pane="bottomLeft" activeCell="O50" sqref="O50"/>
    </sheetView>
  </sheetViews>
  <sheetFormatPr defaultRowHeight="15" x14ac:dyDescent="0.25"/>
  <cols>
    <col min="1" max="1" width="20.7109375" style="18" customWidth="1"/>
    <col min="2" max="2" width="10.7109375" style="18" customWidth="1"/>
    <col min="3" max="58" width="15.7109375" style="18" customWidth="1"/>
    <col min="59" max="16384" width="9.140625" style="18"/>
  </cols>
  <sheetData>
    <row r="1" spans="1:71" ht="15.75" customHeight="1" thickBot="1" x14ac:dyDescent="0.3">
      <c r="A1" s="164" t="s">
        <v>0</v>
      </c>
      <c r="B1" s="161" t="s">
        <v>98</v>
      </c>
      <c r="C1" s="162"/>
      <c r="D1" s="163"/>
      <c r="E1" s="145">
        <v>43089</v>
      </c>
      <c r="F1" s="146"/>
      <c r="G1" s="147"/>
      <c r="H1" s="145">
        <v>43453</v>
      </c>
      <c r="I1" s="146"/>
      <c r="J1" s="147"/>
      <c r="K1" s="145">
        <v>43635</v>
      </c>
      <c r="L1" s="146"/>
      <c r="M1" s="147"/>
    </row>
    <row r="2" spans="1:71" ht="45.75" thickBot="1" x14ac:dyDescent="0.3">
      <c r="A2" s="164"/>
      <c r="B2" s="46" t="s">
        <v>1</v>
      </c>
      <c r="C2" s="47" t="s">
        <v>3</v>
      </c>
      <c r="D2" s="47" t="s">
        <v>34</v>
      </c>
      <c r="E2" s="46" t="s">
        <v>4</v>
      </c>
      <c r="F2" s="46" t="s">
        <v>5</v>
      </c>
      <c r="G2" s="49" t="s">
        <v>61</v>
      </c>
      <c r="H2" s="48" t="s">
        <v>4</v>
      </c>
      <c r="I2" s="48" t="s">
        <v>5</v>
      </c>
      <c r="J2" s="49" t="s">
        <v>61</v>
      </c>
      <c r="K2" s="48" t="s">
        <v>4</v>
      </c>
      <c r="L2" s="48" t="s">
        <v>5</v>
      </c>
      <c r="M2" s="49" t="s">
        <v>61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</row>
    <row r="3" spans="1:71" ht="15" customHeight="1" thickBot="1" x14ac:dyDescent="0.3">
      <c r="A3" s="148" t="s">
        <v>33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</row>
    <row r="4" spans="1:71" ht="15" customHeight="1" x14ac:dyDescent="0.25">
      <c r="A4" s="160" t="s">
        <v>35</v>
      </c>
      <c r="B4" s="8">
        <v>10</v>
      </c>
      <c r="C4" s="8">
        <v>6</v>
      </c>
      <c r="D4" s="8"/>
      <c r="E4" s="14">
        <v>58</v>
      </c>
      <c r="F4" s="8">
        <f>C4*E4*0.98</f>
        <v>341.04</v>
      </c>
      <c r="G4" s="9"/>
      <c r="H4" s="14">
        <v>75</v>
      </c>
      <c r="I4" s="27">
        <f>C4*H4*0.98</f>
        <v>441</v>
      </c>
      <c r="J4" s="9"/>
      <c r="K4" s="14">
        <v>59</v>
      </c>
      <c r="L4" s="27">
        <f>C4*K4*0.98</f>
        <v>346.92</v>
      </c>
      <c r="M4" s="9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</row>
    <row r="5" spans="1:71" ht="15" customHeight="1" x14ac:dyDescent="0.25">
      <c r="A5" s="158"/>
      <c r="B5" s="17">
        <v>14</v>
      </c>
      <c r="C5" s="17">
        <v>6</v>
      </c>
      <c r="D5" s="17"/>
      <c r="E5" s="15">
        <v>92</v>
      </c>
      <c r="F5" s="17">
        <f>C5*E5*0.98</f>
        <v>540.96</v>
      </c>
      <c r="G5" s="10"/>
      <c r="H5" s="15">
        <v>152</v>
      </c>
      <c r="I5" s="29">
        <f>C5*H5*0.98</f>
        <v>893.76</v>
      </c>
      <c r="J5" s="10"/>
      <c r="K5" s="15">
        <v>60</v>
      </c>
      <c r="L5" s="29">
        <f>C5*K5*0.98</f>
        <v>352.8</v>
      </c>
      <c r="M5" s="10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</row>
    <row r="6" spans="1:71" ht="15" customHeight="1" x14ac:dyDescent="0.25">
      <c r="A6" s="158"/>
      <c r="B6" s="17">
        <v>32</v>
      </c>
      <c r="C6" s="17">
        <v>6</v>
      </c>
      <c r="D6" s="17"/>
      <c r="E6" s="15">
        <v>71</v>
      </c>
      <c r="F6" s="17">
        <f>C6*E6*0.98</f>
        <v>417.48</v>
      </c>
      <c r="G6" s="10"/>
      <c r="H6" s="15">
        <v>113</v>
      </c>
      <c r="I6" s="29">
        <f>C6*H6*0.98</f>
        <v>664.43999999999994</v>
      </c>
      <c r="J6" s="10"/>
      <c r="K6" s="15">
        <v>63</v>
      </c>
      <c r="L6" s="29">
        <f>C6*K6*0.98</f>
        <v>370.44</v>
      </c>
      <c r="M6" s="10"/>
    </row>
    <row r="7" spans="1:71" ht="15" customHeight="1" thickBot="1" x14ac:dyDescent="0.3">
      <c r="A7" s="159"/>
      <c r="B7" s="11">
        <v>36</v>
      </c>
      <c r="C7" s="11">
        <v>6</v>
      </c>
      <c r="D7" s="11"/>
      <c r="E7" s="16">
        <v>95</v>
      </c>
      <c r="F7" s="11">
        <f>C7*E7*0.98</f>
        <v>558.6</v>
      </c>
      <c r="G7" s="12"/>
      <c r="H7" s="41">
        <v>130</v>
      </c>
      <c r="I7" s="21">
        <f>C7*H7*0.98</f>
        <v>764.4</v>
      </c>
      <c r="J7" s="45"/>
      <c r="K7" s="41">
        <v>70</v>
      </c>
      <c r="L7" s="21">
        <f>C7*K7*0.98</f>
        <v>411.59999999999997</v>
      </c>
      <c r="M7" s="45"/>
    </row>
    <row r="8" spans="1:71" ht="15" customHeight="1" x14ac:dyDescent="0.25">
      <c r="A8" s="160" t="s">
        <v>55</v>
      </c>
      <c r="B8" s="8" t="s">
        <v>56</v>
      </c>
      <c r="C8" s="8">
        <v>10</v>
      </c>
      <c r="D8" s="8"/>
      <c r="E8" s="14">
        <v>60</v>
      </c>
      <c r="F8" s="8">
        <f>C8*E8*0.98</f>
        <v>588</v>
      </c>
      <c r="G8" s="9"/>
      <c r="H8" s="14">
        <v>61</v>
      </c>
      <c r="I8" s="27">
        <f>C8*H8*0.98</f>
        <v>597.79999999999995</v>
      </c>
      <c r="J8" s="9"/>
      <c r="K8" s="14">
        <v>44</v>
      </c>
      <c r="L8" s="27">
        <f>C8*K8*0.98</f>
        <v>431.2</v>
      </c>
      <c r="M8" s="9"/>
    </row>
    <row r="9" spans="1:71" ht="15" customHeight="1" thickBot="1" x14ac:dyDescent="0.3">
      <c r="A9" s="159"/>
      <c r="B9" s="11" t="s">
        <v>57</v>
      </c>
      <c r="C9" s="11">
        <v>10</v>
      </c>
      <c r="D9" s="11"/>
      <c r="E9" s="16">
        <v>63</v>
      </c>
      <c r="F9" s="11">
        <f>C9*E9*0.98</f>
        <v>617.4</v>
      </c>
      <c r="G9" s="12"/>
      <c r="H9" s="16">
        <v>64</v>
      </c>
      <c r="I9" s="30">
        <f>C9*H9*0.98</f>
        <v>627.20000000000005</v>
      </c>
      <c r="J9" s="12"/>
      <c r="K9" s="16">
        <v>0</v>
      </c>
      <c r="L9" s="30">
        <f>C9*K9*0.98</f>
        <v>0</v>
      </c>
      <c r="M9" s="12"/>
    </row>
    <row r="10" spans="1:71" ht="15" customHeight="1" x14ac:dyDescent="0.25">
      <c r="A10" s="160" t="s">
        <v>37</v>
      </c>
      <c r="B10" s="8">
        <v>3</v>
      </c>
      <c r="C10" s="8">
        <v>6</v>
      </c>
      <c r="D10" s="8"/>
      <c r="E10" s="14">
        <v>108</v>
      </c>
      <c r="F10" s="8">
        <f>C10*E10*0.98</f>
        <v>635.04</v>
      </c>
      <c r="G10" s="9"/>
      <c r="H10" s="14">
        <v>238</v>
      </c>
      <c r="I10" s="27">
        <f>C10*H10*0.98</f>
        <v>1399.44</v>
      </c>
      <c r="J10" s="9"/>
      <c r="K10" s="14">
        <v>61</v>
      </c>
      <c r="L10" s="27">
        <f>C10*K10*0.98</f>
        <v>358.68</v>
      </c>
      <c r="M10" s="9"/>
    </row>
    <row r="11" spans="1:71" ht="15" customHeight="1" x14ac:dyDescent="0.25">
      <c r="A11" s="158"/>
      <c r="B11" s="17">
        <v>4</v>
      </c>
      <c r="C11" s="17">
        <v>6</v>
      </c>
      <c r="D11" s="17"/>
      <c r="E11" s="15">
        <v>43</v>
      </c>
      <c r="F11" s="17">
        <f>C11*E11*0.98</f>
        <v>252.84</v>
      </c>
      <c r="G11" s="10"/>
      <c r="H11" s="15">
        <v>60</v>
      </c>
      <c r="I11" s="29">
        <f>C11*H11*0.98</f>
        <v>352.8</v>
      </c>
      <c r="J11" s="10"/>
      <c r="K11" s="15">
        <v>1</v>
      </c>
      <c r="L11" s="29">
        <f>C11*K11*0.98</f>
        <v>5.88</v>
      </c>
      <c r="M11" s="10"/>
    </row>
    <row r="12" spans="1:71" ht="15" customHeight="1" x14ac:dyDescent="0.25">
      <c r="A12" s="158"/>
      <c r="B12" s="17">
        <v>6</v>
      </c>
      <c r="C12" s="17">
        <v>6</v>
      </c>
      <c r="D12" s="17"/>
      <c r="E12" s="15">
        <v>90</v>
      </c>
      <c r="F12" s="17">
        <f>C12*E12*0.98</f>
        <v>529.20000000000005</v>
      </c>
      <c r="G12" s="10"/>
      <c r="H12" s="15">
        <v>177</v>
      </c>
      <c r="I12" s="29">
        <f>C12*H12*0.98</f>
        <v>1040.76</v>
      </c>
      <c r="J12" s="10"/>
      <c r="K12" s="15">
        <v>151</v>
      </c>
      <c r="L12" s="29">
        <f>C12*K12*0.98</f>
        <v>887.88</v>
      </c>
      <c r="M12" s="10"/>
    </row>
    <row r="13" spans="1:71" ht="15" customHeight="1" x14ac:dyDescent="0.25">
      <c r="A13" s="158"/>
      <c r="B13" s="17">
        <v>8</v>
      </c>
      <c r="C13" s="17">
        <v>6</v>
      </c>
      <c r="D13" s="17"/>
      <c r="E13" s="15">
        <v>72</v>
      </c>
      <c r="F13" s="17">
        <f>C13*E13*0.98</f>
        <v>423.36</v>
      </c>
      <c r="G13" s="10"/>
      <c r="H13" s="15">
        <v>85</v>
      </c>
      <c r="I13" s="29">
        <f>C13*H13*0.98</f>
        <v>499.8</v>
      </c>
      <c r="J13" s="10"/>
      <c r="K13" s="15">
        <v>26</v>
      </c>
      <c r="L13" s="29">
        <f>C13*K13*0.98</f>
        <v>152.88</v>
      </c>
      <c r="M13" s="10"/>
    </row>
    <row r="14" spans="1:71" ht="15" customHeight="1" x14ac:dyDescent="0.25">
      <c r="A14" s="158"/>
      <c r="B14" s="17">
        <v>9</v>
      </c>
      <c r="C14" s="17">
        <v>6</v>
      </c>
      <c r="D14" s="17"/>
      <c r="E14" s="15">
        <v>92</v>
      </c>
      <c r="F14" s="17">
        <f>C14*E14*0.98</f>
        <v>540.96</v>
      </c>
      <c r="G14" s="10"/>
      <c r="H14" s="15">
        <v>80</v>
      </c>
      <c r="I14" s="29">
        <f>C14*H14*0.98</f>
        <v>470.4</v>
      </c>
      <c r="J14" s="10"/>
      <c r="K14" s="15">
        <v>115</v>
      </c>
      <c r="L14" s="29">
        <f>C14*K14*0.98</f>
        <v>676.19999999999993</v>
      </c>
      <c r="M14" s="10"/>
    </row>
    <row r="15" spans="1:71" ht="15" customHeight="1" x14ac:dyDescent="0.25">
      <c r="A15" s="158"/>
      <c r="B15" s="17">
        <v>11</v>
      </c>
      <c r="C15" s="17">
        <v>6</v>
      </c>
      <c r="D15" s="17"/>
      <c r="E15" s="15">
        <v>66</v>
      </c>
      <c r="F15" s="17">
        <f>C15*E15*0.98</f>
        <v>388.08</v>
      </c>
      <c r="G15" s="10"/>
      <c r="H15" s="15">
        <v>56</v>
      </c>
      <c r="I15" s="29">
        <f>C15*H15*0.98</f>
        <v>329.28</v>
      </c>
      <c r="J15" s="10"/>
      <c r="K15" s="15">
        <v>67</v>
      </c>
      <c r="L15" s="29">
        <f>C15*K15*0.98</f>
        <v>393.96</v>
      </c>
      <c r="M15" s="10"/>
    </row>
    <row r="16" spans="1:71" ht="15" customHeight="1" x14ac:dyDescent="0.25">
      <c r="A16" s="158"/>
      <c r="B16" s="17">
        <v>12</v>
      </c>
      <c r="C16" s="17">
        <v>6</v>
      </c>
      <c r="D16" s="17"/>
      <c r="E16" s="15">
        <v>68</v>
      </c>
      <c r="F16" s="17">
        <f>C16*E16*0.98</f>
        <v>399.84</v>
      </c>
      <c r="G16" s="10"/>
      <c r="H16" s="15">
        <v>84</v>
      </c>
      <c r="I16" s="29">
        <f>C16*H16*0.98</f>
        <v>493.92</v>
      </c>
      <c r="J16" s="10"/>
      <c r="K16" s="15">
        <v>95</v>
      </c>
      <c r="L16" s="29">
        <f>C16*K16*0.98</f>
        <v>558.6</v>
      </c>
      <c r="M16" s="10"/>
    </row>
    <row r="17" spans="1:13" ht="15" customHeight="1" x14ac:dyDescent="0.25">
      <c r="A17" s="158"/>
      <c r="B17" s="17">
        <v>13</v>
      </c>
      <c r="C17" s="17">
        <v>6</v>
      </c>
      <c r="D17" s="17"/>
      <c r="E17" s="15">
        <v>53</v>
      </c>
      <c r="F17" s="17">
        <f>C17*E17*0.98</f>
        <v>311.64</v>
      </c>
      <c r="G17" s="10"/>
      <c r="H17" s="15">
        <v>103</v>
      </c>
      <c r="I17" s="29">
        <f>C17*H17*0.98</f>
        <v>605.64</v>
      </c>
      <c r="J17" s="10"/>
      <c r="K17" s="15">
        <v>55</v>
      </c>
      <c r="L17" s="29">
        <f>C17*K17*0.98</f>
        <v>323.39999999999998</v>
      </c>
      <c r="M17" s="10"/>
    </row>
    <row r="18" spans="1:13" ht="15" customHeight="1" x14ac:dyDescent="0.25">
      <c r="A18" s="158"/>
      <c r="B18" s="17">
        <v>18</v>
      </c>
      <c r="C18" s="17">
        <v>6</v>
      </c>
      <c r="D18" s="17"/>
      <c r="E18" s="15">
        <v>127</v>
      </c>
      <c r="F18" s="17">
        <f>C18*E18*0.98</f>
        <v>746.76</v>
      </c>
      <c r="G18" s="10"/>
      <c r="H18" s="15">
        <v>205</v>
      </c>
      <c r="I18" s="29">
        <f>C18*H18*0.98</f>
        <v>1205.4000000000001</v>
      </c>
      <c r="J18" s="10"/>
      <c r="K18" s="15">
        <v>152</v>
      </c>
      <c r="L18" s="29">
        <f>C18*K18*0.98</f>
        <v>893.76</v>
      </c>
      <c r="M18" s="10"/>
    </row>
    <row r="19" spans="1:13" ht="15" customHeight="1" x14ac:dyDescent="0.25">
      <c r="A19" s="158"/>
      <c r="B19" s="17">
        <v>19</v>
      </c>
      <c r="C19" s="17">
        <v>6</v>
      </c>
      <c r="D19" s="17"/>
      <c r="E19" s="15">
        <v>133</v>
      </c>
      <c r="F19" s="17">
        <f>C19*E19*0.98</f>
        <v>782.04</v>
      </c>
      <c r="G19" s="10"/>
      <c r="H19" s="15">
        <v>179</v>
      </c>
      <c r="I19" s="29">
        <f>C19*H19*0.98</f>
        <v>1052.52</v>
      </c>
      <c r="J19" s="10"/>
      <c r="K19" s="15">
        <v>29</v>
      </c>
      <c r="L19" s="29">
        <f>C19*K19*0.98</f>
        <v>170.52</v>
      </c>
      <c r="M19" s="10"/>
    </row>
    <row r="20" spans="1:13" ht="15" customHeight="1" x14ac:dyDescent="0.25">
      <c r="A20" s="158"/>
      <c r="B20" s="17">
        <v>23</v>
      </c>
      <c r="C20" s="17">
        <v>6</v>
      </c>
      <c r="D20" s="17"/>
      <c r="E20" s="15">
        <v>132</v>
      </c>
      <c r="F20" s="17">
        <f>C20*E20*0.98</f>
        <v>776.16</v>
      </c>
      <c r="G20" s="10"/>
      <c r="H20" s="15">
        <v>79</v>
      </c>
      <c r="I20" s="29">
        <f>C20*H20*0.98</f>
        <v>464.52</v>
      </c>
      <c r="J20" s="10"/>
      <c r="K20" s="15">
        <v>33</v>
      </c>
      <c r="L20" s="29">
        <f>C20*K20*0.98</f>
        <v>194.04</v>
      </c>
      <c r="M20" s="10"/>
    </row>
    <row r="21" spans="1:13" ht="15" customHeight="1" x14ac:dyDescent="0.25">
      <c r="A21" s="158"/>
      <c r="B21" s="17">
        <v>24</v>
      </c>
      <c r="C21" s="17">
        <v>6</v>
      </c>
      <c r="D21" s="17"/>
      <c r="E21" s="15">
        <v>109</v>
      </c>
      <c r="F21" s="17">
        <f>C21*E21*0.98</f>
        <v>640.91999999999996</v>
      </c>
      <c r="G21" s="10"/>
      <c r="H21" s="15">
        <v>185</v>
      </c>
      <c r="I21" s="29">
        <f>C21*H21*0.98</f>
        <v>1087.8</v>
      </c>
      <c r="J21" s="10"/>
      <c r="K21" s="15">
        <v>74</v>
      </c>
      <c r="L21" s="29">
        <f>C21*K21*0.98</f>
        <v>435.12</v>
      </c>
      <c r="M21" s="10"/>
    </row>
    <row r="22" spans="1:13" ht="15" customHeight="1" x14ac:dyDescent="0.25">
      <c r="A22" s="158"/>
      <c r="B22" s="17">
        <v>25</v>
      </c>
      <c r="C22" s="17">
        <v>6</v>
      </c>
      <c r="D22" s="17"/>
      <c r="E22" s="15">
        <v>136</v>
      </c>
      <c r="F22" s="17">
        <f>C22*E22*0.98</f>
        <v>799.68</v>
      </c>
      <c r="G22" s="10"/>
      <c r="H22" s="15">
        <v>237</v>
      </c>
      <c r="I22" s="29">
        <f>C22*H22*0.98</f>
        <v>1393.56</v>
      </c>
      <c r="J22" s="10"/>
      <c r="K22" s="15">
        <v>193</v>
      </c>
      <c r="L22" s="29">
        <f>C22*K22*0.98</f>
        <v>1134.8399999999999</v>
      </c>
      <c r="M22" s="10"/>
    </row>
    <row r="23" spans="1:13" ht="15" customHeight="1" x14ac:dyDescent="0.25">
      <c r="A23" s="158"/>
      <c r="B23" s="17">
        <v>26</v>
      </c>
      <c r="C23" s="17">
        <v>6</v>
      </c>
      <c r="D23" s="17"/>
      <c r="E23" s="15">
        <v>173</v>
      </c>
      <c r="F23" s="17">
        <f>C23*E23*0.98</f>
        <v>1017.24</v>
      </c>
      <c r="G23" s="10"/>
      <c r="H23" s="15">
        <v>194</v>
      </c>
      <c r="I23" s="29">
        <f>C23*H23*0.98</f>
        <v>1140.72</v>
      </c>
      <c r="J23" s="10"/>
      <c r="K23" s="15">
        <v>91</v>
      </c>
      <c r="L23" s="29">
        <f>C23*K23*0.98</f>
        <v>535.08000000000004</v>
      </c>
      <c r="M23" s="10"/>
    </row>
    <row r="24" spans="1:13" ht="15" customHeight="1" x14ac:dyDescent="0.25">
      <c r="A24" s="158"/>
      <c r="B24" s="17">
        <v>27</v>
      </c>
      <c r="C24" s="17">
        <v>6</v>
      </c>
      <c r="D24" s="17"/>
      <c r="E24" s="15">
        <v>49</v>
      </c>
      <c r="F24" s="17">
        <f>C24*E24*0.98</f>
        <v>288.12</v>
      </c>
      <c r="G24" s="10"/>
      <c r="H24" s="15">
        <v>1</v>
      </c>
      <c r="I24" s="29">
        <f>C24*H24*0.98</f>
        <v>5.88</v>
      </c>
      <c r="J24" s="10"/>
      <c r="K24" s="15">
        <v>59</v>
      </c>
      <c r="L24" s="29">
        <f>C24*K24*0.98</f>
        <v>346.92</v>
      </c>
      <c r="M24" s="10"/>
    </row>
    <row r="25" spans="1:13" ht="15" customHeight="1" x14ac:dyDescent="0.25">
      <c r="A25" s="158"/>
      <c r="B25" s="17">
        <v>101</v>
      </c>
      <c r="C25" s="17">
        <v>10</v>
      </c>
      <c r="D25" s="17"/>
      <c r="E25" s="15">
        <v>20</v>
      </c>
      <c r="F25" s="17">
        <f>C25*E25*0.98</f>
        <v>196</v>
      </c>
      <c r="G25" s="10"/>
      <c r="H25" s="15">
        <v>24</v>
      </c>
      <c r="I25" s="29">
        <f>C25*H25*0.98</f>
        <v>235.2</v>
      </c>
      <c r="J25" s="10"/>
      <c r="K25" s="15">
        <v>20</v>
      </c>
      <c r="L25" s="29">
        <f>C25*K25*0.98</f>
        <v>196</v>
      </c>
      <c r="M25" s="10"/>
    </row>
    <row r="26" spans="1:13" ht="15" customHeight="1" x14ac:dyDescent="0.25">
      <c r="A26" s="158"/>
      <c r="B26" s="17">
        <v>201</v>
      </c>
      <c r="C26" s="17">
        <v>10</v>
      </c>
      <c r="D26" s="17"/>
      <c r="E26" s="15">
        <v>67</v>
      </c>
      <c r="F26" s="17">
        <f>C26*E26*0.98</f>
        <v>656.6</v>
      </c>
      <c r="G26" s="10"/>
      <c r="H26" s="15">
        <v>47</v>
      </c>
      <c r="I26" s="29">
        <f>C26*H26*0.98</f>
        <v>460.59999999999997</v>
      </c>
      <c r="J26" s="10"/>
      <c r="K26" s="15">
        <v>40</v>
      </c>
      <c r="L26" s="29">
        <f>C26*K26*0.98</f>
        <v>392</v>
      </c>
      <c r="M26" s="10"/>
    </row>
    <row r="27" spans="1:13" ht="15" customHeight="1" x14ac:dyDescent="0.25">
      <c r="A27" s="158"/>
      <c r="B27" s="17" t="s">
        <v>38</v>
      </c>
      <c r="C27" s="17">
        <v>10</v>
      </c>
      <c r="D27" s="17"/>
      <c r="E27" s="15">
        <v>93</v>
      </c>
      <c r="F27" s="17">
        <f>C27*E27*0.98</f>
        <v>911.4</v>
      </c>
      <c r="G27" s="10"/>
      <c r="H27" s="15">
        <v>184</v>
      </c>
      <c r="I27" s="29">
        <f>C27*H27*0.98</f>
        <v>1803.2</v>
      </c>
      <c r="J27" s="10"/>
      <c r="K27" s="15">
        <v>253</v>
      </c>
      <c r="L27" s="29">
        <f>C27*K27*0.98</f>
        <v>2479.4</v>
      </c>
      <c r="M27" s="10"/>
    </row>
    <row r="28" spans="1:13" ht="15" customHeight="1" x14ac:dyDescent="0.25">
      <c r="A28" s="158"/>
      <c r="B28" s="17" t="s">
        <v>39</v>
      </c>
      <c r="C28" s="17">
        <v>10</v>
      </c>
      <c r="D28" s="17"/>
      <c r="E28" s="15">
        <v>60</v>
      </c>
      <c r="F28" s="17">
        <f>C28*E28*0.98</f>
        <v>588</v>
      </c>
      <c r="G28" s="10"/>
      <c r="H28" s="15">
        <v>124</v>
      </c>
      <c r="I28" s="29">
        <f>C28*H28*0.98</f>
        <v>1215.2</v>
      </c>
      <c r="J28" s="10"/>
      <c r="K28" s="15">
        <v>88</v>
      </c>
      <c r="L28" s="29">
        <f>C28*K28*0.98</f>
        <v>862.4</v>
      </c>
      <c r="M28" s="10"/>
    </row>
    <row r="29" spans="1:13" ht="15" customHeight="1" x14ac:dyDescent="0.25">
      <c r="A29" s="158"/>
      <c r="B29" s="17">
        <v>508</v>
      </c>
      <c r="C29" s="17">
        <v>10</v>
      </c>
      <c r="D29" s="17"/>
      <c r="E29" s="15">
        <v>39</v>
      </c>
      <c r="F29" s="17">
        <f>C29*E29*0.98</f>
        <v>382.2</v>
      </c>
      <c r="G29" s="10"/>
      <c r="H29" s="15">
        <v>43</v>
      </c>
      <c r="I29" s="29">
        <f>C29*H29*0.98</f>
        <v>421.4</v>
      </c>
      <c r="J29" s="10"/>
      <c r="K29" s="15">
        <v>33</v>
      </c>
      <c r="L29" s="29">
        <f>C29*K29*0.98</f>
        <v>323.39999999999998</v>
      </c>
      <c r="M29" s="10"/>
    </row>
    <row r="30" spans="1:13" ht="15" customHeight="1" x14ac:dyDescent="0.25">
      <c r="A30" s="158"/>
      <c r="B30" s="17" t="s">
        <v>40</v>
      </c>
      <c r="C30" s="17">
        <v>10</v>
      </c>
      <c r="D30" s="17"/>
      <c r="E30" s="15">
        <v>93</v>
      </c>
      <c r="F30" s="17">
        <f>C30*E30*0.98</f>
        <v>911.4</v>
      </c>
      <c r="G30" s="10"/>
      <c r="H30" s="15">
        <v>89</v>
      </c>
      <c r="I30" s="29">
        <f>C30*H30*0.98</f>
        <v>872.19999999999993</v>
      </c>
      <c r="J30" s="10"/>
      <c r="K30" s="15">
        <v>65</v>
      </c>
      <c r="L30" s="29">
        <f>C30*K30*0.98</f>
        <v>637</v>
      </c>
      <c r="M30" s="10"/>
    </row>
    <row r="31" spans="1:13" ht="15" customHeight="1" x14ac:dyDescent="0.25">
      <c r="A31" s="158"/>
      <c r="B31" s="17" t="s">
        <v>41</v>
      </c>
      <c r="C31" s="17">
        <v>10</v>
      </c>
      <c r="D31" s="17"/>
      <c r="E31" s="15">
        <v>124</v>
      </c>
      <c r="F31" s="17">
        <f>C31*E31*0.98</f>
        <v>1215.2</v>
      </c>
      <c r="G31" s="10"/>
      <c r="H31" s="15">
        <v>11</v>
      </c>
      <c r="I31" s="29">
        <f>C31*H31*0.98</f>
        <v>107.8</v>
      </c>
      <c r="J31" s="10"/>
      <c r="K31" s="15">
        <v>61</v>
      </c>
      <c r="L31" s="29">
        <f>C31*K31*0.98</f>
        <v>597.79999999999995</v>
      </c>
      <c r="M31" s="10"/>
    </row>
    <row r="32" spans="1:13" ht="15" customHeight="1" x14ac:dyDescent="0.25">
      <c r="A32" s="158"/>
      <c r="B32" s="17" t="s">
        <v>42</v>
      </c>
      <c r="C32" s="17">
        <v>10</v>
      </c>
      <c r="D32" s="17"/>
      <c r="E32" s="15">
        <v>70</v>
      </c>
      <c r="F32" s="17">
        <f>C32*E32*0.98</f>
        <v>686</v>
      </c>
      <c r="G32" s="10"/>
      <c r="H32" s="15">
        <v>60</v>
      </c>
      <c r="I32" s="29">
        <f>C32*H32*0.98</f>
        <v>588</v>
      </c>
      <c r="J32" s="10"/>
      <c r="K32" s="15">
        <v>55</v>
      </c>
      <c r="L32" s="29">
        <f>C32*K32*0.98</f>
        <v>539</v>
      </c>
      <c r="M32" s="10"/>
    </row>
    <row r="33" spans="1:13" ht="15" customHeight="1" x14ac:dyDescent="0.25">
      <c r="A33" s="158"/>
      <c r="B33" s="17">
        <v>610</v>
      </c>
      <c r="C33" s="17">
        <v>10</v>
      </c>
      <c r="D33" s="17"/>
      <c r="E33" s="15">
        <v>37</v>
      </c>
      <c r="F33" s="17">
        <f>C33*E33*0.98</f>
        <v>362.59999999999997</v>
      </c>
      <c r="G33" s="10"/>
      <c r="H33" s="15">
        <v>40</v>
      </c>
      <c r="I33" s="29">
        <f>C33*H33*0.98</f>
        <v>392</v>
      </c>
      <c r="J33" s="10"/>
      <c r="K33" s="15">
        <v>22</v>
      </c>
      <c r="L33" s="29">
        <f>C33*K33*0.98</f>
        <v>215.6</v>
      </c>
      <c r="M33" s="10"/>
    </row>
    <row r="34" spans="1:13" ht="15" customHeight="1" thickBot="1" x14ac:dyDescent="0.3">
      <c r="A34" s="159"/>
      <c r="B34" s="11" t="s">
        <v>43</v>
      </c>
      <c r="C34" s="11">
        <v>10</v>
      </c>
      <c r="D34" s="11"/>
      <c r="E34" s="16">
        <v>99</v>
      </c>
      <c r="F34" s="11">
        <f>C34*E34*0.98</f>
        <v>970.19999999999993</v>
      </c>
      <c r="G34" s="12"/>
      <c r="H34" s="16">
        <v>111</v>
      </c>
      <c r="I34" s="30">
        <f>C34*H34*0.98</f>
        <v>1087.8</v>
      </c>
      <c r="J34" s="12"/>
      <c r="K34" s="16">
        <v>81</v>
      </c>
      <c r="L34" s="30">
        <f>C34*K34*0.98</f>
        <v>793.8</v>
      </c>
      <c r="M34" s="12"/>
    </row>
    <row r="35" spans="1:13" ht="15" customHeight="1" x14ac:dyDescent="0.25">
      <c r="A35" s="160" t="s">
        <v>44</v>
      </c>
      <c r="B35" s="8">
        <v>107</v>
      </c>
      <c r="C35" s="8">
        <v>10</v>
      </c>
      <c r="D35" s="9"/>
      <c r="E35" s="32">
        <v>42</v>
      </c>
      <c r="F35" s="13">
        <f>C35*E35*0.98</f>
        <v>411.59999999999997</v>
      </c>
      <c r="G35" s="33"/>
      <c r="H35" s="14">
        <v>94</v>
      </c>
      <c r="I35" s="27">
        <f>C35*H35*0.98</f>
        <v>921.19999999999993</v>
      </c>
      <c r="J35" s="9"/>
      <c r="K35" s="14">
        <v>93</v>
      </c>
      <c r="L35" s="27">
        <f>C35*K35*0.98</f>
        <v>911.4</v>
      </c>
      <c r="M35" s="9"/>
    </row>
    <row r="36" spans="1:13" ht="15" customHeight="1" x14ac:dyDescent="0.25">
      <c r="A36" s="158"/>
      <c r="B36" s="7">
        <v>108</v>
      </c>
      <c r="C36" s="17">
        <v>10</v>
      </c>
      <c r="D36" s="50"/>
      <c r="E36" s="15">
        <v>96</v>
      </c>
      <c r="F36" s="17">
        <f>C36*E36*0.98</f>
        <v>940.8</v>
      </c>
      <c r="G36" s="10"/>
      <c r="H36" s="104">
        <v>74</v>
      </c>
      <c r="I36" s="29">
        <f>C36*H36*0.98</f>
        <v>725.19999999999993</v>
      </c>
      <c r="J36" s="10"/>
      <c r="K36" s="104">
        <v>74</v>
      </c>
      <c r="L36" s="29">
        <f>C36*K36*0.98</f>
        <v>725.19999999999993</v>
      </c>
      <c r="M36" s="10"/>
    </row>
    <row r="37" spans="1:13" ht="15" customHeight="1" x14ac:dyDescent="0.25">
      <c r="A37" s="158"/>
      <c r="B37" s="7">
        <v>111</v>
      </c>
      <c r="C37" s="17">
        <v>10</v>
      </c>
      <c r="D37" s="35"/>
      <c r="E37" s="15">
        <v>137</v>
      </c>
      <c r="F37" s="17">
        <f>C37*E37*0.98</f>
        <v>1342.6</v>
      </c>
      <c r="G37" s="10"/>
      <c r="H37" s="104">
        <v>6</v>
      </c>
      <c r="I37" s="31">
        <f>C37*H37*0.98</f>
        <v>58.8</v>
      </c>
      <c r="J37" s="35"/>
      <c r="K37" s="104">
        <v>221</v>
      </c>
      <c r="L37" s="31">
        <f>C37*K37*0.98</f>
        <v>2165.8000000000002</v>
      </c>
      <c r="M37" s="35"/>
    </row>
    <row r="38" spans="1:13" ht="15" customHeight="1" x14ac:dyDescent="0.25">
      <c r="A38" s="158"/>
      <c r="B38" s="17">
        <v>112</v>
      </c>
      <c r="C38" s="17">
        <v>10</v>
      </c>
      <c r="D38" s="10"/>
      <c r="E38" s="15">
        <v>167</v>
      </c>
      <c r="F38" s="17">
        <f>C38*E38*0.98</f>
        <v>1636.6</v>
      </c>
      <c r="G38" s="10"/>
      <c r="H38" s="15">
        <v>255</v>
      </c>
      <c r="I38" s="29">
        <f>C38*H38*0.98</f>
        <v>2499</v>
      </c>
      <c r="J38" s="10"/>
      <c r="K38" s="15">
        <v>178</v>
      </c>
      <c r="L38" s="29">
        <f>C38*K38*0.98</f>
        <v>1744.3999999999999</v>
      </c>
      <c r="M38" s="10"/>
    </row>
    <row r="39" spans="1:13" ht="15" customHeight="1" x14ac:dyDescent="0.25">
      <c r="A39" s="158"/>
      <c r="B39" s="17">
        <v>115</v>
      </c>
      <c r="C39" s="17">
        <v>10</v>
      </c>
      <c r="D39" s="10"/>
      <c r="E39" s="15">
        <v>38</v>
      </c>
      <c r="F39" s="17">
        <f>C39*E39*0.98</f>
        <v>372.4</v>
      </c>
      <c r="G39" s="10"/>
      <c r="H39" s="15">
        <v>99</v>
      </c>
      <c r="I39" s="29">
        <f>C39*H39*0.98</f>
        <v>970.19999999999993</v>
      </c>
      <c r="J39" s="10"/>
      <c r="K39" s="15">
        <v>31</v>
      </c>
      <c r="L39" s="29">
        <f>C39*K39*0.98</f>
        <v>303.8</v>
      </c>
      <c r="M39" s="10"/>
    </row>
    <row r="40" spans="1:13" ht="15" customHeight="1" thickBot="1" x14ac:dyDescent="0.3">
      <c r="A40" s="159"/>
      <c r="B40" s="11">
        <v>116</v>
      </c>
      <c r="C40" s="11">
        <v>10</v>
      </c>
      <c r="D40" s="12"/>
      <c r="E40" s="16">
        <v>84</v>
      </c>
      <c r="F40" s="11">
        <f>C40*E40*0.98</f>
        <v>823.19999999999993</v>
      </c>
      <c r="G40" s="12"/>
      <c r="H40" s="16">
        <v>79</v>
      </c>
      <c r="I40" s="30">
        <f>C40*H40*0.98</f>
        <v>774.19999999999993</v>
      </c>
      <c r="J40" s="12"/>
      <c r="K40" s="16">
        <v>105</v>
      </c>
      <c r="L40" s="30">
        <f>C40*K40*0.98</f>
        <v>1029</v>
      </c>
      <c r="M40" s="12"/>
    </row>
    <row r="41" spans="1:13" ht="15" customHeight="1" thickBot="1" x14ac:dyDescent="0.3">
      <c r="A41" s="81" t="s">
        <v>6</v>
      </c>
      <c r="B41" s="79"/>
      <c r="C41" s="79"/>
      <c r="D41" s="80">
        <v>79000</v>
      </c>
      <c r="E41" s="93"/>
      <c r="F41" s="80">
        <f>SUM(F4:F40)</f>
        <v>24002.16</v>
      </c>
      <c r="G41" s="80">
        <f>D41-F41</f>
        <v>54997.84</v>
      </c>
      <c r="H41" s="79"/>
      <c r="I41" s="83">
        <f>SUM(I4:I40)</f>
        <v>28663.040000000001</v>
      </c>
      <c r="J41" s="83">
        <f>D41-I41</f>
        <v>50336.959999999999</v>
      </c>
      <c r="K41" s="79"/>
      <c r="L41" s="83">
        <f>SUM(L4:L40)</f>
        <v>22896.720000000001</v>
      </c>
      <c r="M41" s="83">
        <f>D41-L41</f>
        <v>56103.28</v>
      </c>
    </row>
    <row r="42" spans="1:13" ht="15" customHeight="1" thickBot="1" x14ac:dyDescent="0.3">
      <c r="A42" s="151" t="s">
        <v>60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3"/>
    </row>
    <row r="43" spans="1:13" ht="15" customHeight="1" x14ac:dyDescent="0.25">
      <c r="A43" s="157" t="s">
        <v>36</v>
      </c>
      <c r="B43" s="8">
        <v>12</v>
      </c>
      <c r="C43" s="13">
        <v>10</v>
      </c>
      <c r="D43" s="13"/>
      <c r="E43" s="32">
        <v>60</v>
      </c>
      <c r="F43" s="13">
        <f>C43*E43*0.98</f>
        <v>588</v>
      </c>
      <c r="G43" s="33"/>
      <c r="H43" s="14">
        <v>60</v>
      </c>
      <c r="I43" s="27">
        <f>C43*H43*0.98</f>
        <v>588</v>
      </c>
      <c r="J43" s="9"/>
      <c r="K43" s="14">
        <v>0</v>
      </c>
      <c r="L43" s="27">
        <f>F43*K43*0.98</f>
        <v>0</v>
      </c>
      <c r="M43" s="9"/>
    </row>
    <row r="44" spans="1:13" ht="15" customHeight="1" x14ac:dyDescent="0.25">
      <c r="A44" s="158"/>
      <c r="B44" s="17">
        <v>31</v>
      </c>
      <c r="C44" s="17">
        <v>10</v>
      </c>
      <c r="D44" s="17"/>
      <c r="E44" s="15">
        <v>50</v>
      </c>
      <c r="F44" s="17">
        <f>C44*E44*0.98</f>
        <v>490</v>
      </c>
      <c r="G44" s="10"/>
      <c r="H44" s="15">
        <v>79</v>
      </c>
      <c r="I44" s="29">
        <f>C44*H44*0.98</f>
        <v>774.19999999999993</v>
      </c>
      <c r="J44" s="10"/>
      <c r="K44" s="15">
        <v>32</v>
      </c>
      <c r="L44" s="29">
        <f>C44*K44*0.98</f>
        <v>313.60000000000002</v>
      </c>
      <c r="M44" s="10"/>
    </row>
    <row r="45" spans="1:13" ht="15" customHeight="1" thickBot="1" x14ac:dyDescent="0.3">
      <c r="A45" s="159"/>
      <c r="B45" s="11">
        <v>41</v>
      </c>
      <c r="C45" s="11">
        <v>10</v>
      </c>
      <c r="D45" s="11"/>
      <c r="E45" s="16">
        <v>35</v>
      </c>
      <c r="F45" s="11">
        <f>C45*E45*0.98</f>
        <v>343</v>
      </c>
      <c r="G45" s="12"/>
      <c r="H45" s="16">
        <v>22</v>
      </c>
      <c r="I45" s="30">
        <f>C45*H45*0.98</f>
        <v>215.6</v>
      </c>
      <c r="J45" s="12"/>
      <c r="K45" s="16">
        <v>39</v>
      </c>
      <c r="L45" s="30">
        <f>C45*K45*0.98</f>
        <v>382.2</v>
      </c>
      <c r="M45" s="12"/>
    </row>
    <row r="46" spans="1:13" ht="15" customHeight="1" thickBot="1" x14ac:dyDescent="0.3">
      <c r="A46" s="81" t="s">
        <v>6</v>
      </c>
      <c r="B46" s="93"/>
      <c r="C46" s="93"/>
      <c r="D46" s="80">
        <v>4000</v>
      </c>
      <c r="E46" s="93"/>
      <c r="F46" s="80">
        <f>SUM(F43:F45)</f>
        <v>1421</v>
      </c>
      <c r="G46" s="80">
        <f>D46-F46</f>
        <v>2579</v>
      </c>
      <c r="H46" s="93"/>
      <c r="I46" s="80">
        <f>SUM(I43:I45)</f>
        <v>1577.7999999999997</v>
      </c>
      <c r="J46" s="80">
        <f>D46-I46</f>
        <v>2422.2000000000003</v>
      </c>
      <c r="K46" s="93"/>
      <c r="L46" s="80">
        <f>SUM(L43:L45)</f>
        <v>695.8</v>
      </c>
      <c r="M46" s="80">
        <f>D46-L46</f>
        <v>3304.2</v>
      </c>
    </row>
    <row r="47" spans="1:13" ht="15" customHeight="1" thickBot="1" x14ac:dyDescent="0.3">
      <c r="A47" s="151" t="s">
        <v>62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3"/>
    </row>
    <row r="48" spans="1:13" ht="15" customHeight="1" x14ac:dyDescent="0.25">
      <c r="A48" s="155" t="s">
        <v>45</v>
      </c>
      <c r="B48" s="8" t="s">
        <v>46</v>
      </c>
      <c r="C48" s="13">
        <v>10</v>
      </c>
      <c r="D48" s="13"/>
      <c r="E48" s="32">
        <v>75</v>
      </c>
      <c r="F48" s="13">
        <f>C48*E48*0.98</f>
        <v>735</v>
      </c>
      <c r="G48" s="33"/>
      <c r="H48" s="14">
        <v>62</v>
      </c>
      <c r="I48" s="27">
        <f>C48*H48*0.98</f>
        <v>607.6</v>
      </c>
      <c r="J48" s="9"/>
      <c r="K48" s="14">
        <v>21</v>
      </c>
      <c r="L48" s="27">
        <f>C48*K48*0.98</f>
        <v>205.79999999999998</v>
      </c>
      <c r="M48" s="9"/>
    </row>
    <row r="49" spans="1:13" ht="15" customHeight="1" x14ac:dyDescent="0.25">
      <c r="A49" s="155"/>
      <c r="B49" s="17" t="s">
        <v>47</v>
      </c>
      <c r="C49" s="17">
        <v>10</v>
      </c>
      <c r="D49" s="17"/>
      <c r="E49" s="15">
        <v>70</v>
      </c>
      <c r="F49" s="17">
        <f>C49*E49*0.98</f>
        <v>686</v>
      </c>
      <c r="G49" s="10"/>
      <c r="H49" s="15">
        <v>90</v>
      </c>
      <c r="I49" s="29">
        <f>C49*H49*0.98</f>
        <v>882</v>
      </c>
      <c r="J49" s="10"/>
      <c r="K49" s="15">
        <v>84</v>
      </c>
      <c r="L49" s="29">
        <f>C49*K49*0.98</f>
        <v>823.19999999999993</v>
      </c>
      <c r="M49" s="10"/>
    </row>
    <row r="50" spans="1:13" ht="15" customHeight="1" thickBot="1" x14ac:dyDescent="0.3">
      <c r="A50" s="155"/>
      <c r="B50" s="11" t="s">
        <v>48</v>
      </c>
      <c r="C50" s="11">
        <v>10</v>
      </c>
      <c r="D50" s="11"/>
      <c r="E50" s="16">
        <v>68</v>
      </c>
      <c r="F50" s="11">
        <f>C50*E50*0.98</f>
        <v>666.4</v>
      </c>
      <c r="G50" s="12"/>
      <c r="H50" s="16">
        <v>129</v>
      </c>
      <c r="I50" s="30">
        <f>C50*H50*0.98</f>
        <v>1264.2</v>
      </c>
      <c r="J50" s="12"/>
      <c r="K50" s="16">
        <v>92</v>
      </c>
      <c r="L50" s="30">
        <f>C50*K50*0.98</f>
        <v>901.6</v>
      </c>
      <c r="M50" s="12"/>
    </row>
    <row r="51" spans="1:13" ht="15" customHeight="1" x14ac:dyDescent="0.25">
      <c r="A51" s="154" t="s">
        <v>49</v>
      </c>
      <c r="B51" s="8" t="s">
        <v>50</v>
      </c>
      <c r="C51" s="8">
        <v>10</v>
      </c>
      <c r="D51" s="9"/>
      <c r="E51" s="32">
        <v>80</v>
      </c>
      <c r="F51" s="13">
        <f>C51*E51*0.98</f>
        <v>784</v>
      </c>
      <c r="G51" s="33"/>
      <c r="H51" s="14">
        <v>82</v>
      </c>
      <c r="I51" s="27">
        <f>C51*H51*0.98</f>
        <v>803.6</v>
      </c>
      <c r="J51" s="9"/>
      <c r="K51" s="14">
        <v>88</v>
      </c>
      <c r="L51" s="27">
        <f>C51*K51*0.98</f>
        <v>862.4</v>
      </c>
      <c r="M51" s="9"/>
    </row>
    <row r="52" spans="1:13" ht="15" customHeight="1" x14ac:dyDescent="0.25">
      <c r="A52" s="155"/>
      <c r="B52" s="17" t="s">
        <v>51</v>
      </c>
      <c r="C52" s="17">
        <v>10</v>
      </c>
      <c r="D52" s="10"/>
      <c r="E52" s="15">
        <v>76</v>
      </c>
      <c r="F52" s="17">
        <f>C52*E52*0.98</f>
        <v>744.8</v>
      </c>
      <c r="G52" s="10"/>
      <c r="H52" s="15">
        <v>75</v>
      </c>
      <c r="I52" s="29">
        <f>C52*H52*0.98</f>
        <v>735</v>
      </c>
      <c r="J52" s="10"/>
      <c r="K52" s="15">
        <v>37</v>
      </c>
      <c r="L52" s="29">
        <f>C52*K52*0.98</f>
        <v>362.59999999999997</v>
      </c>
      <c r="M52" s="10"/>
    </row>
    <row r="53" spans="1:13" ht="15" customHeight="1" thickBot="1" x14ac:dyDescent="0.3">
      <c r="A53" s="156"/>
      <c r="B53" s="11" t="s">
        <v>52</v>
      </c>
      <c r="C53" s="11">
        <v>10</v>
      </c>
      <c r="D53" s="12"/>
      <c r="E53" s="16">
        <v>69</v>
      </c>
      <c r="F53" s="11">
        <f>C53*E53*0.98</f>
        <v>676.19999999999993</v>
      </c>
      <c r="G53" s="12"/>
      <c r="H53" s="16">
        <v>155</v>
      </c>
      <c r="I53" s="30">
        <f>C53*H53*0.98</f>
        <v>1519</v>
      </c>
      <c r="J53" s="12"/>
      <c r="K53" s="16">
        <v>41</v>
      </c>
      <c r="L53" s="30">
        <f>C53*K53*0.98</f>
        <v>401.8</v>
      </c>
      <c r="M53" s="12"/>
    </row>
    <row r="54" spans="1:13" ht="15" customHeight="1" thickBot="1" x14ac:dyDescent="0.3">
      <c r="A54" s="81" t="s">
        <v>6</v>
      </c>
      <c r="B54" s="79"/>
      <c r="C54" s="79"/>
      <c r="D54" s="80">
        <v>29612</v>
      </c>
      <c r="E54" s="79"/>
      <c r="F54" s="80">
        <f>SUM(F48:F53)</f>
        <v>4292.3999999999996</v>
      </c>
      <c r="G54" s="80">
        <f>D54-F54</f>
        <v>25319.599999999999</v>
      </c>
      <c r="H54" s="79"/>
      <c r="I54" s="80">
        <f>SUM(I48:I53)</f>
        <v>5811.4</v>
      </c>
      <c r="J54" s="80">
        <f>D54-I54</f>
        <v>23800.6</v>
      </c>
      <c r="K54" s="79"/>
      <c r="L54" s="80">
        <f>SUM(L48:L53)</f>
        <v>3557.4</v>
      </c>
      <c r="M54" s="80">
        <f>D54-L54</f>
        <v>26054.6</v>
      </c>
    </row>
    <row r="55" spans="1:13" ht="15" customHeight="1" thickBot="1" x14ac:dyDescent="0.3">
      <c r="A55" s="151" t="s">
        <v>63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3"/>
    </row>
    <row r="56" spans="1:13" ht="15" customHeight="1" x14ac:dyDescent="0.25">
      <c r="A56" s="155" t="s">
        <v>53</v>
      </c>
      <c r="B56" s="8">
        <v>21117</v>
      </c>
      <c r="C56" s="13">
        <v>10</v>
      </c>
      <c r="D56" s="13"/>
      <c r="E56" s="32">
        <v>66</v>
      </c>
      <c r="F56" s="13">
        <f>C56*E56*0.98</f>
        <v>646.79999999999995</v>
      </c>
      <c r="G56" s="33"/>
      <c r="H56" s="14">
        <v>28</v>
      </c>
      <c r="I56" s="27">
        <f>C56*H56*0.98</f>
        <v>274.39999999999998</v>
      </c>
      <c r="J56" s="9"/>
      <c r="K56" s="14">
        <v>42</v>
      </c>
      <c r="L56" s="27">
        <f>C56*K56*0.98</f>
        <v>411.59999999999997</v>
      </c>
      <c r="M56" s="9"/>
    </row>
    <row r="57" spans="1:13" ht="15" customHeight="1" x14ac:dyDescent="0.25">
      <c r="A57" s="155"/>
      <c r="B57" s="17">
        <v>2199</v>
      </c>
      <c r="C57" s="17">
        <v>10</v>
      </c>
      <c r="D57" s="17"/>
      <c r="E57" s="15">
        <v>75</v>
      </c>
      <c r="F57" s="17">
        <f>C57*E57*0.98</f>
        <v>735</v>
      </c>
      <c r="G57" s="10"/>
      <c r="H57" s="15">
        <v>70</v>
      </c>
      <c r="I57" s="29">
        <f>C57*H57*0.98</f>
        <v>686</v>
      </c>
      <c r="J57" s="10"/>
      <c r="K57" s="15">
        <v>91</v>
      </c>
      <c r="L57" s="29">
        <f>C57*K57*0.98</f>
        <v>891.8</v>
      </c>
      <c r="M57" s="10"/>
    </row>
    <row r="58" spans="1:13" ht="15" customHeight="1" x14ac:dyDescent="0.25">
      <c r="A58" s="155"/>
      <c r="B58" s="17">
        <v>21121</v>
      </c>
      <c r="C58" s="17">
        <v>10</v>
      </c>
      <c r="D58" s="17"/>
      <c r="E58" s="15">
        <v>80</v>
      </c>
      <c r="F58" s="17">
        <f>C58*E58*0.98</f>
        <v>784</v>
      </c>
      <c r="G58" s="10"/>
      <c r="H58" s="15">
        <v>120</v>
      </c>
      <c r="I58" s="29">
        <f>C58*H58*0.98</f>
        <v>1176</v>
      </c>
      <c r="J58" s="10"/>
      <c r="K58" s="15">
        <v>46</v>
      </c>
      <c r="L58" s="29">
        <f>C58*K58*0.98</f>
        <v>450.8</v>
      </c>
      <c r="M58" s="10"/>
    </row>
    <row r="59" spans="1:13" ht="15" customHeight="1" x14ac:dyDescent="0.25">
      <c r="A59" s="155"/>
      <c r="B59" s="17">
        <v>2197</v>
      </c>
      <c r="C59" s="17">
        <v>10</v>
      </c>
      <c r="D59" s="17"/>
      <c r="E59" s="15">
        <v>73</v>
      </c>
      <c r="F59" s="17">
        <f>C59*E59*0.98</f>
        <v>715.4</v>
      </c>
      <c r="G59" s="10"/>
      <c r="H59" s="15">
        <v>72</v>
      </c>
      <c r="I59" s="29">
        <f>C59*H59*0.98</f>
        <v>705.6</v>
      </c>
      <c r="J59" s="10"/>
      <c r="K59" s="15">
        <v>0</v>
      </c>
      <c r="L59" s="29">
        <f>C59*K59*0.98</f>
        <v>0</v>
      </c>
      <c r="M59" s="10"/>
    </row>
    <row r="60" spans="1:13" ht="15" customHeight="1" x14ac:dyDescent="0.25">
      <c r="A60" s="155"/>
      <c r="B60" s="17">
        <v>21119</v>
      </c>
      <c r="C60" s="17">
        <v>10</v>
      </c>
      <c r="D60" s="17"/>
      <c r="E60" s="15">
        <v>62</v>
      </c>
      <c r="F60" s="17">
        <f>C60*E60*0.98</f>
        <v>607.6</v>
      </c>
      <c r="G60" s="10"/>
      <c r="H60" s="15">
        <v>41</v>
      </c>
      <c r="I60" s="29">
        <f>C60*H60*0.98</f>
        <v>401.8</v>
      </c>
      <c r="J60" s="10"/>
      <c r="K60" s="15">
        <v>36</v>
      </c>
      <c r="L60" s="29">
        <f>C60*K60*0.98</f>
        <v>352.8</v>
      </c>
      <c r="M60" s="10"/>
    </row>
    <row r="61" spans="1:13" ht="15" customHeight="1" thickBot="1" x14ac:dyDescent="0.3">
      <c r="A61" s="156"/>
      <c r="B61" s="11">
        <v>2193</v>
      </c>
      <c r="C61" s="11">
        <v>10</v>
      </c>
      <c r="D61" s="11"/>
      <c r="E61" s="16">
        <v>70</v>
      </c>
      <c r="F61" s="11">
        <f>C61*E61*0.98</f>
        <v>686</v>
      </c>
      <c r="G61" s="12"/>
      <c r="H61" s="16">
        <v>50</v>
      </c>
      <c r="I61" s="30">
        <f>C61*H61*0.98</f>
        <v>490</v>
      </c>
      <c r="J61" s="12"/>
      <c r="K61" s="16">
        <v>42</v>
      </c>
      <c r="L61" s="30">
        <f>C61*K61*0.98</f>
        <v>411.59999999999997</v>
      </c>
      <c r="M61" s="12"/>
    </row>
    <row r="62" spans="1:13" ht="15" customHeight="1" thickBot="1" x14ac:dyDescent="0.3">
      <c r="A62" s="86" t="s">
        <v>6</v>
      </c>
      <c r="B62" s="93"/>
      <c r="C62" s="93"/>
      <c r="D62" s="80">
        <v>22000</v>
      </c>
      <c r="E62" s="93"/>
      <c r="F62" s="80">
        <f>SUM(F56:F61)</f>
        <v>4174.8</v>
      </c>
      <c r="G62" s="80">
        <f>D62-F62</f>
        <v>17825.2</v>
      </c>
      <c r="H62" s="93"/>
      <c r="I62" s="80">
        <f>SUM(I56:I61)</f>
        <v>3733.8</v>
      </c>
      <c r="J62" s="80">
        <f>D62-I62</f>
        <v>18266.2</v>
      </c>
      <c r="K62" s="93"/>
      <c r="L62" s="80">
        <f>SUM(L56:L61)</f>
        <v>2518.6</v>
      </c>
      <c r="M62" s="80">
        <f>D62-L62</f>
        <v>19481.400000000001</v>
      </c>
    </row>
    <row r="63" spans="1:13" ht="15" customHeight="1" thickBot="1" x14ac:dyDescent="0.3">
      <c r="A63" s="151" t="s">
        <v>64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3"/>
    </row>
    <row r="64" spans="1:13" ht="15" customHeight="1" x14ac:dyDescent="0.25">
      <c r="A64" s="154" t="s">
        <v>53</v>
      </c>
      <c r="B64" s="8">
        <v>1183</v>
      </c>
      <c r="C64" s="8">
        <v>10</v>
      </c>
      <c r="D64" s="8"/>
      <c r="E64" s="14">
        <v>65</v>
      </c>
      <c r="F64" s="8">
        <f>C64*E64*0.98</f>
        <v>637</v>
      </c>
      <c r="G64" s="9"/>
      <c r="H64" s="14">
        <v>25</v>
      </c>
      <c r="I64" s="27">
        <f>C64*H64*0.98</f>
        <v>245</v>
      </c>
      <c r="J64" s="9"/>
      <c r="K64" s="14">
        <v>30</v>
      </c>
      <c r="L64" s="27">
        <f>C64*K64*0.98</f>
        <v>294</v>
      </c>
      <c r="M64" s="9"/>
    </row>
    <row r="65" spans="1:13" ht="15" customHeight="1" x14ac:dyDescent="0.25">
      <c r="A65" s="155"/>
      <c r="B65" s="17" t="s">
        <v>54</v>
      </c>
      <c r="C65" s="17">
        <v>10</v>
      </c>
      <c r="D65" s="17"/>
      <c r="E65" s="15">
        <v>70</v>
      </c>
      <c r="F65" s="17">
        <f>C65*E65*0.98</f>
        <v>686</v>
      </c>
      <c r="G65" s="10"/>
      <c r="H65" s="15">
        <v>71</v>
      </c>
      <c r="I65" s="29">
        <f>C65*H65*0.98</f>
        <v>695.8</v>
      </c>
      <c r="J65" s="10"/>
      <c r="K65" s="15">
        <v>0</v>
      </c>
      <c r="L65" s="29">
        <f>C65*K65*0.98</f>
        <v>0</v>
      </c>
      <c r="M65" s="10"/>
    </row>
    <row r="66" spans="1:13" ht="15" customHeight="1" x14ac:dyDescent="0.25">
      <c r="A66" s="155"/>
      <c r="B66" s="17" t="s">
        <v>58</v>
      </c>
      <c r="C66" s="17">
        <v>10</v>
      </c>
      <c r="D66" s="17"/>
      <c r="E66" s="15">
        <v>79</v>
      </c>
      <c r="F66" s="17">
        <f>C66*E66*0.98</f>
        <v>774.19999999999993</v>
      </c>
      <c r="G66" s="10"/>
      <c r="H66" s="15">
        <v>78</v>
      </c>
      <c r="I66" s="29">
        <f>C66*H66*0.98</f>
        <v>764.4</v>
      </c>
      <c r="J66" s="10"/>
      <c r="K66" s="15">
        <v>0</v>
      </c>
      <c r="L66" s="29">
        <f>C66*K66*0.98</f>
        <v>0</v>
      </c>
      <c r="M66" s="10"/>
    </row>
    <row r="67" spans="1:13" ht="15" customHeight="1" thickBot="1" x14ac:dyDescent="0.3">
      <c r="A67" s="156"/>
      <c r="B67" s="11">
        <v>8316</v>
      </c>
      <c r="C67" s="11">
        <v>10</v>
      </c>
      <c r="D67" s="11"/>
      <c r="E67" s="16">
        <v>68</v>
      </c>
      <c r="F67" s="11">
        <f>C67*E67*0.98</f>
        <v>666.4</v>
      </c>
      <c r="G67" s="12"/>
      <c r="H67" s="16">
        <v>30</v>
      </c>
      <c r="I67" s="30">
        <f>C67*H67*0.98</f>
        <v>294</v>
      </c>
      <c r="J67" s="12"/>
      <c r="K67" s="16">
        <v>33</v>
      </c>
      <c r="L67" s="30">
        <f>C67*K67*0.98</f>
        <v>323.39999999999998</v>
      </c>
      <c r="M67" s="12"/>
    </row>
    <row r="68" spans="1:13" ht="15" customHeight="1" thickBot="1" x14ac:dyDescent="0.3">
      <c r="A68" s="81" t="s">
        <v>6</v>
      </c>
      <c r="B68" s="82"/>
      <c r="C68" s="82"/>
      <c r="D68" s="80">
        <v>9280</v>
      </c>
      <c r="E68" s="82"/>
      <c r="F68" s="83">
        <f>SUM(F64:F67)</f>
        <v>2763.6</v>
      </c>
      <c r="G68" s="83">
        <f>D68-F68</f>
        <v>6516.4</v>
      </c>
      <c r="H68" s="82"/>
      <c r="I68" s="83">
        <f>SUM(I64:I67)</f>
        <v>1999.1999999999998</v>
      </c>
      <c r="J68" s="80">
        <f>D68-I68</f>
        <v>7280.8</v>
      </c>
      <c r="K68" s="82"/>
      <c r="L68" s="83">
        <f>SUM(L64:L67)</f>
        <v>617.4</v>
      </c>
      <c r="M68" s="80">
        <f>D68-L68</f>
        <v>8662.6</v>
      </c>
    </row>
    <row r="69" spans="1:13" ht="15" customHeight="1" thickBot="1" x14ac:dyDescent="0.3">
      <c r="A69" s="1"/>
    </row>
    <row r="70" spans="1:13" ht="15" customHeight="1" thickBot="1" x14ac:dyDescent="0.3">
      <c r="A70" s="99" t="s">
        <v>32</v>
      </c>
      <c r="B70" s="100"/>
      <c r="C70" s="100"/>
      <c r="D70" s="100"/>
      <c r="E70" s="100"/>
      <c r="F70" s="102">
        <f>SUM(F68+F62+F54+F46+F41)</f>
        <v>36653.96</v>
      </c>
      <c r="G70" s="102">
        <f>SUM(G68+G62+G54+G46+G41)</f>
        <v>107238.04</v>
      </c>
      <c r="H70" s="100"/>
      <c r="I70" s="102">
        <f>SUM(I68+I62+I54+I46+I41)</f>
        <v>41785.24</v>
      </c>
      <c r="J70" s="102">
        <f>SUM(J68+J62+J54+J46+J41)</f>
        <v>102106.76</v>
      </c>
      <c r="K70" s="100"/>
      <c r="L70" s="102">
        <f>SUM(L68+L62+L54+L46+L41)</f>
        <v>30285.920000000002</v>
      </c>
      <c r="M70" s="102">
        <f>SUM(M68+M62+M54+M46+M41)</f>
        <v>113606.07999999999</v>
      </c>
    </row>
    <row r="71" spans="1:13" ht="15" customHeight="1" x14ac:dyDescent="0.25"/>
    <row r="72" spans="1:13" ht="15" customHeight="1" x14ac:dyDescent="0.25"/>
    <row r="73" spans="1:13" ht="15" customHeight="1" x14ac:dyDescent="0.25"/>
    <row r="74" spans="1:13" ht="15" customHeight="1" x14ac:dyDescent="0.25"/>
    <row r="75" spans="1:13" ht="15" customHeight="1" x14ac:dyDescent="0.25"/>
    <row r="76" spans="1:13" ht="15" customHeight="1" x14ac:dyDescent="0.25"/>
    <row r="77" spans="1:13" ht="15" customHeight="1" x14ac:dyDescent="0.25"/>
    <row r="78" spans="1:13" ht="15" customHeight="1" x14ac:dyDescent="0.25"/>
    <row r="79" spans="1:13" ht="15" customHeight="1" x14ac:dyDescent="0.25"/>
    <row r="80" spans="1:13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</sheetData>
  <mergeCells count="19">
    <mergeCell ref="A8:A9"/>
    <mergeCell ref="A63:M63"/>
    <mergeCell ref="A10:A34"/>
    <mergeCell ref="A35:A40"/>
    <mergeCell ref="B1:D1"/>
    <mergeCell ref="A1:A2"/>
    <mergeCell ref="A56:A61"/>
    <mergeCell ref="K1:M1"/>
    <mergeCell ref="A3:M3"/>
    <mergeCell ref="A42:M42"/>
    <mergeCell ref="A47:M47"/>
    <mergeCell ref="A55:M55"/>
    <mergeCell ref="A64:A67"/>
    <mergeCell ref="E1:G1"/>
    <mergeCell ref="H1:J1"/>
    <mergeCell ref="A43:A45"/>
    <mergeCell ref="A48:A50"/>
    <mergeCell ref="A51:A53"/>
    <mergeCell ref="A4:A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5" zoomScaleNormal="85" workbookViewId="0">
      <pane ySplit="2" topLeftCell="A24" activePane="bottomLeft" state="frozen"/>
      <selection pane="bottomLeft" activeCell="O10" sqref="O10"/>
    </sheetView>
  </sheetViews>
  <sheetFormatPr defaultRowHeight="15" x14ac:dyDescent="0.25"/>
  <cols>
    <col min="1" max="1" width="20.7109375" style="1" customWidth="1"/>
    <col min="2" max="49" width="15.7109375" style="18" customWidth="1"/>
    <col min="50" max="16384" width="9.140625" style="18"/>
  </cols>
  <sheetData>
    <row r="1" spans="1:15" ht="15.75" thickBot="1" x14ac:dyDescent="0.3">
      <c r="A1" s="165" t="s">
        <v>0</v>
      </c>
      <c r="B1" s="128" t="s">
        <v>98</v>
      </c>
      <c r="C1" s="129"/>
      <c r="D1" s="130"/>
      <c r="E1" s="116">
        <v>43089</v>
      </c>
      <c r="F1" s="117"/>
      <c r="G1" s="118"/>
      <c r="H1" s="116">
        <v>43453</v>
      </c>
      <c r="I1" s="117"/>
      <c r="J1" s="118"/>
      <c r="K1" s="116">
        <v>43635</v>
      </c>
      <c r="L1" s="117"/>
      <c r="M1" s="118"/>
    </row>
    <row r="2" spans="1:15" ht="45.75" thickBot="1" x14ac:dyDescent="0.3">
      <c r="A2" s="166"/>
      <c r="B2" s="106" t="s">
        <v>1</v>
      </c>
      <c r="C2" s="6" t="s">
        <v>3</v>
      </c>
      <c r="D2" s="51" t="s">
        <v>34</v>
      </c>
      <c r="E2" s="52" t="s">
        <v>4</v>
      </c>
      <c r="F2" s="53" t="s">
        <v>5</v>
      </c>
      <c r="G2" s="54" t="s">
        <v>61</v>
      </c>
      <c r="H2" s="22" t="s">
        <v>4</v>
      </c>
      <c r="I2" s="55" t="s">
        <v>5</v>
      </c>
      <c r="J2" s="54" t="s">
        <v>61</v>
      </c>
      <c r="K2" s="22" t="s">
        <v>4</v>
      </c>
      <c r="L2" s="55" t="s">
        <v>5</v>
      </c>
      <c r="M2" s="54" t="s">
        <v>61</v>
      </c>
    </row>
    <row r="3" spans="1:15" ht="15.75" thickBot="1" x14ac:dyDescent="0.3">
      <c r="A3" s="128" t="s">
        <v>65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</row>
    <row r="4" spans="1:15" x14ac:dyDescent="0.25">
      <c r="A4" s="125" t="s">
        <v>66</v>
      </c>
      <c r="B4" s="106" t="s">
        <v>67</v>
      </c>
      <c r="C4" s="106">
        <v>10</v>
      </c>
      <c r="D4" s="106"/>
      <c r="E4" s="105" t="s">
        <v>68</v>
      </c>
      <c r="F4" s="106">
        <v>0</v>
      </c>
      <c r="G4" s="56"/>
      <c r="H4" s="105">
        <v>49.69</v>
      </c>
      <c r="I4" s="57">
        <f>C4*H4*0.98</f>
        <v>486.96199999999999</v>
      </c>
      <c r="J4" s="58"/>
      <c r="K4" s="105">
        <v>50</v>
      </c>
      <c r="L4" s="57">
        <f>C4*K4*0.98</f>
        <v>490</v>
      </c>
      <c r="M4" s="58"/>
    </row>
    <row r="5" spans="1:15" ht="15.75" thickBot="1" x14ac:dyDescent="0.3">
      <c r="A5" s="127"/>
      <c r="B5" s="108" t="s">
        <v>69</v>
      </c>
      <c r="C5" s="108">
        <v>10</v>
      </c>
      <c r="D5" s="108"/>
      <c r="E5" s="107" t="s">
        <v>68</v>
      </c>
      <c r="F5" s="108">
        <v>0</v>
      </c>
      <c r="G5" s="45"/>
      <c r="H5" s="107">
        <v>62.8</v>
      </c>
      <c r="I5" s="20">
        <f>C5*H5*0.98</f>
        <v>615.43999999999994</v>
      </c>
      <c r="J5" s="59"/>
      <c r="K5" s="107">
        <v>47</v>
      </c>
      <c r="L5" s="20">
        <f>C5*K5*0.98</f>
        <v>460.59999999999997</v>
      </c>
      <c r="M5" s="59"/>
    </row>
    <row r="6" spans="1:15" ht="15.75" thickBot="1" x14ac:dyDescent="0.3">
      <c r="A6" s="96" t="s">
        <v>6</v>
      </c>
      <c r="B6" s="79"/>
      <c r="C6" s="79"/>
      <c r="D6" s="80">
        <v>25752.799999999999</v>
      </c>
      <c r="E6" s="79"/>
      <c r="F6" s="80">
        <f>SUM(F4:F5)</f>
        <v>0</v>
      </c>
      <c r="G6" s="80">
        <f>SUM(G4:G5)</f>
        <v>0</v>
      </c>
      <c r="H6" s="93"/>
      <c r="I6" s="90">
        <f>SUM(I4:I5)</f>
        <v>1102.402</v>
      </c>
      <c r="J6" s="90">
        <f>D6-I6</f>
        <v>24650.398000000001</v>
      </c>
      <c r="K6" s="93"/>
      <c r="L6" s="90">
        <f>SUM(L4:L5)</f>
        <v>950.59999999999991</v>
      </c>
      <c r="M6" s="90">
        <f>D6-L6</f>
        <v>24802.2</v>
      </c>
    </row>
    <row r="7" spans="1:15" ht="15.75" thickBot="1" x14ac:dyDescent="0.3">
      <c r="A7" s="128" t="s">
        <v>70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0"/>
    </row>
    <row r="8" spans="1:15" ht="15" customHeight="1" x14ac:dyDescent="0.25">
      <c r="A8" s="125" t="s">
        <v>71</v>
      </c>
      <c r="B8" s="106">
        <v>716</v>
      </c>
      <c r="C8" s="106">
        <v>10</v>
      </c>
      <c r="D8" s="106"/>
      <c r="E8" s="105">
        <v>25.09</v>
      </c>
      <c r="F8" s="60">
        <f>C8*E8*0.98</f>
        <v>245.88200000000001</v>
      </c>
      <c r="G8" s="61"/>
      <c r="H8" s="62">
        <v>27.24</v>
      </c>
      <c r="I8" s="60">
        <f>C8*H8*0.98</f>
        <v>266.952</v>
      </c>
      <c r="J8" s="58"/>
      <c r="K8" s="62">
        <v>17.07</v>
      </c>
      <c r="L8" s="60">
        <f>C8*K8*0.98</f>
        <v>167.28599999999997</v>
      </c>
      <c r="M8" s="58"/>
    </row>
    <row r="9" spans="1:15" ht="15.75" thickBot="1" x14ac:dyDescent="0.3">
      <c r="A9" s="127"/>
      <c r="B9" s="108">
        <v>817</v>
      </c>
      <c r="C9" s="108">
        <v>10</v>
      </c>
      <c r="D9" s="108"/>
      <c r="E9" s="107">
        <v>40</v>
      </c>
      <c r="F9" s="63">
        <f>C9*E9*0.98</f>
        <v>392</v>
      </c>
      <c r="G9" s="64"/>
      <c r="H9" s="65">
        <v>40.72</v>
      </c>
      <c r="I9" s="63">
        <f>C9*H9*0.98</f>
        <v>399.05599999999998</v>
      </c>
      <c r="J9" s="59"/>
      <c r="K9" s="65">
        <v>16.8</v>
      </c>
      <c r="L9" s="63">
        <f>C9*K9*0.98</f>
        <v>164.64</v>
      </c>
      <c r="M9" s="59"/>
    </row>
    <row r="10" spans="1:15" ht="15.75" thickBot="1" x14ac:dyDescent="0.3">
      <c r="A10" s="96" t="s">
        <v>6</v>
      </c>
      <c r="B10" s="79"/>
      <c r="C10" s="79"/>
      <c r="D10" s="80">
        <v>4250</v>
      </c>
      <c r="E10" s="79"/>
      <c r="F10" s="97">
        <f>SUM(F8:F9)</f>
        <v>637.88200000000006</v>
      </c>
      <c r="G10" s="97">
        <f>D10-F10</f>
        <v>3612.1179999999999</v>
      </c>
      <c r="H10" s="93"/>
      <c r="I10" s="97">
        <f>SUM(I8:I9)</f>
        <v>666.00800000000004</v>
      </c>
      <c r="J10" s="97">
        <f>D10-I10</f>
        <v>3583.9920000000002</v>
      </c>
      <c r="K10" s="93"/>
      <c r="L10" s="97">
        <f>SUM(L8:L9)</f>
        <v>331.92599999999993</v>
      </c>
      <c r="M10" s="97">
        <f>D10-L10</f>
        <v>3918.0740000000001</v>
      </c>
    </row>
    <row r="11" spans="1:15" ht="15.75" thickBot="1" x14ac:dyDescent="0.3">
      <c r="A11" s="128" t="s">
        <v>72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30"/>
    </row>
    <row r="12" spans="1:15" ht="15" customHeight="1" x14ac:dyDescent="0.25">
      <c r="A12" s="125" t="s">
        <v>71</v>
      </c>
      <c r="B12" s="106">
        <v>207</v>
      </c>
      <c r="C12" s="106">
        <v>10</v>
      </c>
      <c r="D12" s="106"/>
      <c r="E12" s="167" t="s">
        <v>73</v>
      </c>
      <c r="F12" s="168"/>
      <c r="G12" s="168"/>
      <c r="H12" s="105">
        <v>12.14</v>
      </c>
      <c r="I12" s="57">
        <f>C12*H12*0.98</f>
        <v>118.97200000000001</v>
      </c>
      <c r="J12" s="58"/>
      <c r="K12" s="105">
        <v>18.63</v>
      </c>
      <c r="L12" s="57">
        <f>C12*K12*0.98</f>
        <v>182.57399999999998</v>
      </c>
      <c r="M12" s="58"/>
    </row>
    <row r="13" spans="1:15" ht="15.75" thickBot="1" x14ac:dyDescent="0.3">
      <c r="A13" s="127"/>
      <c r="B13" s="108">
        <v>826</v>
      </c>
      <c r="C13" s="108">
        <v>10</v>
      </c>
      <c r="D13" s="108"/>
      <c r="E13" s="169"/>
      <c r="F13" s="170"/>
      <c r="G13" s="170"/>
      <c r="H13" s="107">
        <v>20.09</v>
      </c>
      <c r="I13" s="69">
        <f>C13*H13*0.98</f>
        <v>196.88200000000001</v>
      </c>
      <c r="J13" s="59"/>
      <c r="K13" s="107">
        <v>0</v>
      </c>
      <c r="L13" s="69">
        <f>C13*K13*0.98</f>
        <v>0</v>
      </c>
      <c r="M13" s="59"/>
    </row>
    <row r="14" spans="1:15" ht="15.75" thickBot="1" x14ac:dyDescent="0.3">
      <c r="A14" s="96" t="s">
        <v>6</v>
      </c>
      <c r="B14" s="79"/>
      <c r="C14" s="79"/>
      <c r="D14" s="80">
        <v>4900</v>
      </c>
      <c r="E14" s="79"/>
      <c r="F14" s="80">
        <f>SUM(E12)</f>
        <v>0</v>
      </c>
      <c r="G14" s="80">
        <f>SUM(E12)</f>
        <v>0</v>
      </c>
      <c r="H14" s="93"/>
      <c r="I14" s="90">
        <f>SUM(I12:I13)</f>
        <v>315.85400000000004</v>
      </c>
      <c r="J14" s="90">
        <f>D14-I14</f>
        <v>4584.1459999999997</v>
      </c>
      <c r="K14" s="93"/>
      <c r="L14" s="90">
        <f>SUM(L12:L13)</f>
        <v>182.57399999999998</v>
      </c>
      <c r="M14" s="90">
        <f>D14-L14</f>
        <v>4717.4260000000004</v>
      </c>
    </row>
    <row r="15" spans="1:15" ht="15.75" thickBot="1" x14ac:dyDescent="0.3">
      <c r="A15" s="128" t="s">
        <v>74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30"/>
    </row>
    <row r="16" spans="1:15" x14ac:dyDescent="0.25">
      <c r="A16" s="125" t="s">
        <v>97</v>
      </c>
      <c r="B16" s="106" t="s">
        <v>75</v>
      </c>
      <c r="C16" s="106">
        <v>10</v>
      </c>
      <c r="D16" s="106"/>
      <c r="E16" s="66">
        <v>13.47</v>
      </c>
      <c r="F16" s="19">
        <f>C16*E16*0.98</f>
        <v>132.006</v>
      </c>
      <c r="G16" s="67"/>
      <c r="H16" s="105">
        <v>23.45</v>
      </c>
      <c r="I16" s="19">
        <f>C16*H16*0.98</f>
        <v>229.81</v>
      </c>
      <c r="J16" s="56"/>
      <c r="K16" s="217">
        <v>35.92</v>
      </c>
      <c r="L16" s="213">
        <f>C16*K16*0.98</f>
        <v>352.01600000000002</v>
      </c>
      <c r="M16" s="56"/>
      <c r="O16" s="211"/>
    </row>
    <row r="17" spans="1:15" ht="15.75" thickBot="1" x14ac:dyDescent="0.3">
      <c r="A17" s="127"/>
      <c r="B17" s="108" t="s">
        <v>76</v>
      </c>
      <c r="C17" s="108">
        <v>10</v>
      </c>
      <c r="D17" s="108"/>
      <c r="E17" s="68">
        <v>18.12</v>
      </c>
      <c r="F17" s="20">
        <f>C17*E17*0.98</f>
        <v>177.57600000000002</v>
      </c>
      <c r="G17" s="21"/>
      <c r="H17" s="107">
        <v>20.29</v>
      </c>
      <c r="I17" s="69">
        <f>C17*H17*0.98</f>
        <v>198.84199999999998</v>
      </c>
      <c r="J17" s="45"/>
      <c r="K17" s="216">
        <v>42.45</v>
      </c>
      <c r="L17" s="212">
        <f>C17*K17*0.98</f>
        <v>416.01</v>
      </c>
      <c r="M17" s="45"/>
      <c r="O17" s="211"/>
    </row>
    <row r="18" spans="1:15" ht="15.75" thickBot="1" x14ac:dyDescent="0.3">
      <c r="A18" s="96" t="s">
        <v>6</v>
      </c>
      <c r="B18" s="79"/>
      <c r="C18" s="79"/>
      <c r="D18" s="80">
        <v>5837</v>
      </c>
      <c r="E18" s="79"/>
      <c r="F18" s="80">
        <f>SUM(F16:F17)</f>
        <v>309.58199999999999</v>
      </c>
      <c r="G18" s="80">
        <f>D18-F18</f>
        <v>5527.4179999999997</v>
      </c>
      <c r="H18" s="93"/>
      <c r="I18" s="90">
        <f>SUM(I16:I17)</f>
        <v>428.65199999999999</v>
      </c>
      <c r="J18" s="90">
        <f>D18-I18</f>
        <v>5408.348</v>
      </c>
      <c r="K18" s="93"/>
      <c r="L18" s="90">
        <f>SUM(L16:L17)</f>
        <v>768.02600000000007</v>
      </c>
      <c r="M18" s="90">
        <f>D18-L18</f>
        <v>5068.9740000000002</v>
      </c>
    </row>
    <row r="19" spans="1:15" ht="15.75" thickBot="1" x14ac:dyDescent="0.3">
      <c r="A19" s="128" t="s">
        <v>77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30"/>
    </row>
    <row r="20" spans="1:15" x14ac:dyDescent="0.25">
      <c r="A20" s="126" t="s">
        <v>78</v>
      </c>
      <c r="B20" s="112">
        <v>115</v>
      </c>
      <c r="C20" s="112">
        <v>10</v>
      </c>
      <c r="D20" s="112"/>
      <c r="E20" s="70">
        <v>69.900000000000006</v>
      </c>
      <c r="F20" s="67">
        <f>C20*E20*0.98</f>
        <v>685.02</v>
      </c>
      <c r="G20" s="56"/>
      <c r="H20" s="105">
        <v>73.599999999999994</v>
      </c>
      <c r="I20" s="19">
        <f>C20*H20*0.98</f>
        <v>721.28</v>
      </c>
      <c r="J20" s="56"/>
      <c r="K20" s="105">
        <v>84.6</v>
      </c>
      <c r="L20" s="57">
        <f>C20*K20*0.98</f>
        <v>829.08</v>
      </c>
      <c r="M20" s="58"/>
    </row>
    <row r="21" spans="1:15" x14ac:dyDescent="0.25">
      <c r="A21" s="126"/>
      <c r="B21" s="112">
        <v>215</v>
      </c>
      <c r="C21" s="112">
        <v>10</v>
      </c>
      <c r="D21" s="112"/>
      <c r="E21" s="70">
        <v>112.6</v>
      </c>
      <c r="F21" s="55">
        <f>C21*E21*0.98</f>
        <v>1103.48</v>
      </c>
      <c r="G21" s="71"/>
      <c r="H21" s="111">
        <v>109.7</v>
      </c>
      <c r="I21" s="22">
        <f>C21*H21*0.98</f>
        <v>1075.06</v>
      </c>
      <c r="J21" s="71"/>
      <c r="K21" s="111">
        <v>38.9</v>
      </c>
      <c r="L21" s="215">
        <f>C21*K21*0.98</f>
        <v>381.21999999999997</v>
      </c>
      <c r="M21" s="214"/>
    </row>
    <row r="22" spans="1:15" x14ac:dyDescent="0.25">
      <c r="A22" s="126"/>
      <c r="B22" s="112">
        <v>309</v>
      </c>
      <c r="C22" s="112">
        <v>10</v>
      </c>
      <c r="D22" s="112"/>
      <c r="E22" s="70">
        <v>126.2</v>
      </c>
      <c r="F22" s="55">
        <f>C22*E22*0.98</f>
        <v>1236.76</v>
      </c>
      <c r="G22" s="71"/>
      <c r="H22" s="111">
        <v>126.9</v>
      </c>
      <c r="I22" s="22">
        <f>C22*H22*0.98</f>
        <v>1243.6199999999999</v>
      </c>
      <c r="J22" s="71"/>
      <c r="K22" s="111">
        <v>87.5</v>
      </c>
      <c r="L22" s="215">
        <f>C22*K22*0.98</f>
        <v>857.5</v>
      </c>
      <c r="M22" s="214"/>
    </row>
    <row r="23" spans="1:15" ht="15.75" thickBot="1" x14ac:dyDescent="0.3">
      <c r="A23" s="127"/>
      <c r="B23" s="108">
        <v>416</v>
      </c>
      <c r="C23" s="108">
        <v>10</v>
      </c>
      <c r="D23" s="108"/>
      <c r="E23" s="68">
        <v>77.099999999999994</v>
      </c>
      <c r="F23" s="21">
        <f>C23*E23*0.98</f>
        <v>755.58</v>
      </c>
      <c r="G23" s="45"/>
      <c r="H23" s="107">
        <v>80.2</v>
      </c>
      <c r="I23" s="20">
        <f>C23*H23*0.98</f>
        <v>785.96</v>
      </c>
      <c r="J23" s="45"/>
      <c r="K23" s="107">
        <v>117.7</v>
      </c>
      <c r="L23" s="69">
        <f>C23*K23*0.98</f>
        <v>1153.46</v>
      </c>
      <c r="M23" s="59"/>
    </row>
    <row r="24" spans="1:15" ht="15.75" thickBot="1" x14ac:dyDescent="0.3">
      <c r="A24" s="98" t="s">
        <v>6</v>
      </c>
      <c r="B24" s="93"/>
      <c r="C24" s="93"/>
      <c r="D24" s="80">
        <v>15000</v>
      </c>
      <c r="E24" s="93"/>
      <c r="F24" s="80">
        <f>SUM(F20:F23)</f>
        <v>3780.84</v>
      </c>
      <c r="G24" s="80">
        <f>D24-F24</f>
        <v>11219.16</v>
      </c>
      <c r="H24" s="93"/>
      <c r="I24" s="80">
        <f>SUM(I20:I23)</f>
        <v>3825.92</v>
      </c>
      <c r="J24" s="80">
        <f>D24-I24</f>
        <v>11174.08</v>
      </c>
      <c r="K24" s="93"/>
      <c r="L24" s="90">
        <f>SUM(L20:L23)</f>
        <v>3221.26</v>
      </c>
      <c r="M24" s="90">
        <f>D24-L24</f>
        <v>11778.74</v>
      </c>
    </row>
    <row r="25" spans="1:15" ht="15.75" thickBot="1" x14ac:dyDescent="0.3">
      <c r="A25" s="128" t="s">
        <v>79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</row>
    <row r="26" spans="1:15" ht="24.95" customHeight="1" x14ac:dyDescent="0.25">
      <c r="A26" s="125" t="s">
        <v>80</v>
      </c>
      <c r="B26" s="106">
        <v>30</v>
      </c>
      <c r="C26" s="106">
        <v>10</v>
      </c>
      <c r="D26" s="106"/>
      <c r="E26" s="167" t="s">
        <v>73</v>
      </c>
      <c r="F26" s="168"/>
      <c r="G26" s="171"/>
      <c r="H26" s="105"/>
      <c r="I26" s="19">
        <v>33.74</v>
      </c>
      <c r="J26" s="56"/>
      <c r="K26" s="66">
        <v>2.34</v>
      </c>
      <c r="L26" s="213">
        <f>C26*K26*0.98</f>
        <v>22.931999999999999</v>
      </c>
      <c r="M26" s="56"/>
      <c r="O26" s="211"/>
    </row>
    <row r="27" spans="1:15" ht="24.95" customHeight="1" thickBot="1" x14ac:dyDescent="0.3">
      <c r="A27" s="127"/>
      <c r="B27" s="108">
        <v>33</v>
      </c>
      <c r="C27" s="108">
        <v>10</v>
      </c>
      <c r="D27" s="108"/>
      <c r="E27" s="169"/>
      <c r="F27" s="170"/>
      <c r="G27" s="172"/>
      <c r="H27" s="107"/>
      <c r="I27" s="20">
        <v>42.11</v>
      </c>
      <c r="J27" s="45"/>
      <c r="K27" s="68">
        <v>7.96</v>
      </c>
      <c r="L27" s="212">
        <f>C27*K27*0.98</f>
        <v>78.007999999999996</v>
      </c>
      <c r="M27" s="45"/>
      <c r="O27" s="211"/>
    </row>
    <row r="28" spans="1:15" ht="15.75" thickBot="1" x14ac:dyDescent="0.3">
      <c r="A28" s="96" t="s">
        <v>6</v>
      </c>
      <c r="B28" s="79"/>
      <c r="C28" s="79"/>
      <c r="D28" s="80">
        <v>4185.0200000000004</v>
      </c>
      <c r="E28" s="79"/>
      <c r="F28" s="80">
        <f>SUM(E26)</f>
        <v>0</v>
      </c>
      <c r="G28" s="80">
        <f>SUM(E26)</f>
        <v>0</v>
      </c>
      <c r="H28" s="93"/>
      <c r="I28" s="80">
        <f>SUM(I26:I27)</f>
        <v>75.849999999999994</v>
      </c>
      <c r="J28" s="87">
        <f>D28-I28</f>
        <v>4109.17</v>
      </c>
      <c r="K28" s="93"/>
      <c r="L28" s="80">
        <f>SUM(L26:L27)</f>
        <v>100.94</v>
      </c>
      <c r="M28" s="87">
        <f>D28-L28</f>
        <v>4084.0800000000004</v>
      </c>
    </row>
    <row r="29" spans="1:15" ht="15.75" thickBot="1" x14ac:dyDescent="0.3">
      <c r="A29" s="128" t="s">
        <v>81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30"/>
    </row>
    <row r="30" spans="1:15" x14ac:dyDescent="0.25">
      <c r="A30" s="125" t="s">
        <v>82</v>
      </c>
      <c r="B30" s="106" t="s">
        <v>83</v>
      </c>
      <c r="C30" s="106">
        <v>20</v>
      </c>
      <c r="D30" s="106"/>
      <c r="E30" s="167" t="s">
        <v>73</v>
      </c>
      <c r="F30" s="168"/>
      <c r="G30" s="171"/>
      <c r="H30" s="105">
        <v>6.52</v>
      </c>
      <c r="I30" s="72">
        <f>C30*H30*0.98</f>
        <v>127.79199999999997</v>
      </c>
      <c r="J30" s="58"/>
      <c r="K30" s="105">
        <v>30.08</v>
      </c>
      <c r="L30" s="72">
        <f>C30*K30*0.98</f>
        <v>589.56799999999987</v>
      </c>
      <c r="M30" s="58"/>
    </row>
    <row r="31" spans="1:15" ht="15.75" thickBot="1" x14ac:dyDescent="0.3">
      <c r="A31" s="127"/>
      <c r="B31" s="108" t="s">
        <v>84</v>
      </c>
      <c r="C31" s="108">
        <v>20</v>
      </c>
      <c r="D31" s="108"/>
      <c r="E31" s="169"/>
      <c r="F31" s="170"/>
      <c r="G31" s="172"/>
      <c r="H31" s="107">
        <v>10.23</v>
      </c>
      <c r="I31" s="74">
        <f>C31*H31*0.98</f>
        <v>200.50800000000001</v>
      </c>
      <c r="J31" s="59"/>
      <c r="K31" s="107">
        <v>32.08</v>
      </c>
      <c r="L31" s="74">
        <f>C31*K31*0.98</f>
        <v>628.76799999999992</v>
      </c>
      <c r="M31" s="59"/>
    </row>
    <row r="32" spans="1:15" ht="15.75" thickBot="1" x14ac:dyDescent="0.3">
      <c r="A32" s="96" t="s">
        <v>6</v>
      </c>
      <c r="B32" s="79"/>
      <c r="C32" s="79"/>
      <c r="D32" s="80">
        <v>17000</v>
      </c>
      <c r="E32" s="79"/>
      <c r="F32" s="80">
        <f>SUM(E30)</f>
        <v>0</v>
      </c>
      <c r="G32" s="80">
        <f>SUM(E30)</f>
        <v>0</v>
      </c>
      <c r="H32" s="93"/>
      <c r="I32" s="90">
        <f>SUM(I30:I31)</f>
        <v>328.29999999999995</v>
      </c>
      <c r="J32" s="90">
        <f>D32-I32</f>
        <v>16671.7</v>
      </c>
      <c r="K32" s="93"/>
      <c r="L32" s="90">
        <f>SUM(L30:L31)</f>
        <v>1218.3359999999998</v>
      </c>
      <c r="M32" s="90">
        <f>D32-L32</f>
        <v>15781.664000000001</v>
      </c>
    </row>
    <row r="33" spans="1:13" ht="15.75" thickBot="1" x14ac:dyDescent="0.3">
      <c r="A33" s="128" t="s">
        <v>85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30"/>
    </row>
    <row r="34" spans="1:13" ht="24.95" customHeight="1" x14ac:dyDescent="0.25">
      <c r="A34" s="125" t="s">
        <v>86</v>
      </c>
      <c r="B34" s="106" t="s">
        <v>87</v>
      </c>
      <c r="C34" s="106">
        <v>6</v>
      </c>
      <c r="D34" s="106"/>
      <c r="E34" s="167" t="s">
        <v>73</v>
      </c>
      <c r="F34" s="168"/>
      <c r="G34" s="171"/>
      <c r="H34" s="105">
        <v>13.52</v>
      </c>
      <c r="I34" s="57">
        <f>C34*H34*0.98</f>
        <v>79.497600000000006</v>
      </c>
      <c r="J34" s="58"/>
      <c r="K34" s="105">
        <v>49</v>
      </c>
      <c r="L34" s="57">
        <f>C34*K34*0.98</f>
        <v>288.12</v>
      </c>
      <c r="M34" s="58"/>
    </row>
    <row r="35" spans="1:13" ht="24.95" customHeight="1" thickBot="1" x14ac:dyDescent="0.3">
      <c r="A35" s="127"/>
      <c r="B35" s="108" t="s">
        <v>88</v>
      </c>
      <c r="C35" s="108">
        <v>6</v>
      </c>
      <c r="D35" s="108"/>
      <c r="E35" s="169"/>
      <c r="F35" s="170"/>
      <c r="G35" s="172"/>
      <c r="H35" s="107">
        <v>21.16</v>
      </c>
      <c r="I35" s="69">
        <f>C35*H35*0.98</f>
        <v>124.4208</v>
      </c>
      <c r="J35" s="59"/>
      <c r="K35" s="107">
        <v>0</v>
      </c>
      <c r="L35" s="69">
        <f>F35*K35*0.98</f>
        <v>0</v>
      </c>
      <c r="M35" s="59"/>
    </row>
    <row r="36" spans="1:13" ht="15.75" thickBot="1" x14ac:dyDescent="0.3">
      <c r="A36" s="96" t="s">
        <v>6</v>
      </c>
      <c r="B36" s="79"/>
      <c r="C36" s="79"/>
      <c r="D36" s="80">
        <v>3600</v>
      </c>
      <c r="E36" s="79"/>
      <c r="F36" s="80">
        <f>SUM(E34)</f>
        <v>0</v>
      </c>
      <c r="G36" s="80">
        <f>SUM(E34)</f>
        <v>0</v>
      </c>
      <c r="H36" s="93"/>
      <c r="I36" s="90">
        <f>SUM(I34:I35)</f>
        <v>203.91840000000002</v>
      </c>
      <c r="J36" s="90">
        <f>D36-I36</f>
        <v>3396.0816</v>
      </c>
      <c r="K36" s="93"/>
      <c r="L36" s="90">
        <f>SUM(L34:L35)</f>
        <v>288.12</v>
      </c>
      <c r="M36" s="90">
        <f>D36-L36</f>
        <v>3311.88</v>
      </c>
    </row>
    <row r="37" spans="1:13" ht="15.75" thickBot="1" x14ac:dyDescent="0.3">
      <c r="A37" s="128" t="s">
        <v>89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3" x14ac:dyDescent="0.25">
      <c r="A38" s="133" t="s">
        <v>99</v>
      </c>
      <c r="B38" s="67" t="s">
        <v>90</v>
      </c>
      <c r="C38" s="106">
        <v>20</v>
      </c>
      <c r="D38" s="106"/>
      <c r="E38" s="167" t="s">
        <v>73</v>
      </c>
      <c r="F38" s="168"/>
      <c r="G38" s="171"/>
      <c r="H38" s="105">
        <v>20</v>
      </c>
      <c r="I38" s="72">
        <f>C38*H38*0.98</f>
        <v>392</v>
      </c>
      <c r="J38" s="56"/>
      <c r="K38" s="105">
        <v>11.1</v>
      </c>
      <c r="L38" s="72">
        <f>C38*K38*0.98</f>
        <v>217.56</v>
      </c>
      <c r="M38" s="56"/>
    </row>
    <row r="39" spans="1:13" ht="15.75" thickBot="1" x14ac:dyDescent="0.3">
      <c r="A39" s="134"/>
      <c r="B39" s="21" t="s">
        <v>91</v>
      </c>
      <c r="C39" s="108">
        <v>20</v>
      </c>
      <c r="D39" s="108"/>
      <c r="E39" s="169"/>
      <c r="F39" s="170"/>
      <c r="G39" s="172"/>
      <c r="H39" s="107">
        <v>17</v>
      </c>
      <c r="I39" s="108">
        <f>C39*H39*0.98</f>
        <v>333.2</v>
      </c>
      <c r="J39" s="45"/>
      <c r="K39" s="107">
        <v>12.5</v>
      </c>
      <c r="L39" s="108">
        <f>C39*K39*0.98</f>
        <v>245</v>
      </c>
      <c r="M39" s="45"/>
    </row>
    <row r="40" spans="1:13" ht="15.75" thickBot="1" x14ac:dyDescent="0.3">
      <c r="A40" s="96" t="s">
        <v>6</v>
      </c>
      <c r="B40" s="79"/>
      <c r="C40" s="79"/>
      <c r="D40" s="80">
        <v>6000</v>
      </c>
      <c r="E40" s="79"/>
      <c r="F40" s="80">
        <f>SUM(E38)</f>
        <v>0</v>
      </c>
      <c r="G40" s="80">
        <f>SUM(E38)</f>
        <v>0</v>
      </c>
      <c r="H40" s="93"/>
      <c r="I40" s="90">
        <f>SUM(I38:I39)</f>
        <v>725.2</v>
      </c>
      <c r="J40" s="90">
        <f>D40-I40</f>
        <v>5274.8</v>
      </c>
      <c r="K40" s="93"/>
      <c r="L40" s="90">
        <f>SUM(L38:L39)</f>
        <v>462.56</v>
      </c>
      <c r="M40" s="90">
        <f>D40-L40</f>
        <v>5537.44</v>
      </c>
    </row>
    <row r="41" spans="1:13" ht="15.75" thickBot="1" x14ac:dyDescent="0.3">
      <c r="A41" s="128" t="s">
        <v>92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30"/>
    </row>
    <row r="42" spans="1:13" x14ac:dyDescent="0.25">
      <c r="A42" s="126" t="s">
        <v>93</v>
      </c>
      <c r="B42" s="112">
        <v>2</v>
      </c>
      <c r="C42" s="112">
        <v>6</v>
      </c>
      <c r="D42" s="112"/>
      <c r="E42" s="173" t="s">
        <v>73</v>
      </c>
      <c r="F42" s="174"/>
      <c r="G42" s="174"/>
      <c r="H42" s="105" t="s">
        <v>94</v>
      </c>
      <c r="I42" s="19">
        <v>0</v>
      </c>
      <c r="J42" s="56"/>
      <c r="K42" s="105">
        <v>0</v>
      </c>
      <c r="L42" s="19">
        <f>C42*K42*0.98</f>
        <v>0</v>
      </c>
      <c r="M42" s="56"/>
    </row>
    <row r="43" spans="1:13" x14ac:dyDescent="0.25">
      <c r="A43" s="126"/>
      <c r="B43" s="112">
        <v>3</v>
      </c>
      <c r="C43" s="112">
        <v>6</v>
      </c>
      <c r="D43" s="112"/>
      <c r="E43" s="173"/>
      <c r="F43" s="174"/>
      <c r="G43" s="174"/>
      <c r="H43" s="111" t="s">
        <v>94</v>
      </c>
      <c r="I43" s="22">
        <v>0</v>
      </c>
      <c r="J43" s="71"/>
      <c r="K43" s="111">
        <v>1</v>
      </c>
      <c r="L43" s="22">
        <f>C43*K43*0.98</f>
        <v>5.88</v>
      </c>
      <c r="M43" s="71"/>
    </row>
    <row r="44" spans="1:13" x14ac:dyDescent="0.25">
      <c r="A44" s="126"/>
      <c r="B44" s="112">
        <v>5</v>
      </c>
      <c r="C44" s="112">
        <v>6</v>
      </c>
      <c r="D44" s="112"/>
      <c r="E44" s="173"/>
      <c r="F44" s="174"/>
      <c r="G44" s="174"/>
      <c r="H44" s="111" t="s">
        <v>94</v>
      </c>
      <c r="I44" s="22">
        <v>0</v>
      </c>
      <c r="J44" s="71"/>
      <c r="K44" s="111">
        <v>0</v>
      </c>
      <c r="L44" s="22">
        <f>C44*K44*0.98</f>
        <v>0</v>
      </c>
      <c r="M44" s="71"/>
    </row>
    <row r="45" spans="1:13" x14ac:dyDescent="0.25">
      <c r="A45" s="126"/>
      <c r="B45" s="112">
        <v>9</v>
      </c>
      <c r="C45" s="112">
        <v>6</v>
      </c>
      <c r="D45" s="112"/>
      <c r="E45" s="173"/>
      <c r="F45" s="174"/>
      <c r="G45" s="174"/>
      <c r="H45" s="111" t="s">
        <v>94</v>
      </c>
      <c r="I45" s="22">
        <v>0</v>
      </c>
      <c r="J45" s="71"/>
      <c r="K45" s="111">
        <v>0</v>
      </c>
      <c r="L45" s="22">
        <f>C45*K45*0.98</f>
        <v>0</v>
      </c>
      <c r="M45" s="71"/>
    </row>
    <row r="46" spans="1:13" ht="15.75" thickBot="1" x14ac:dyDescent="0.3">
      <c r="A46" s="127"/>
      <c r="B46" s="108">
        <v>15</v>
      </c>
      <c r="C46" s="108">
        <v>6</v>
      </c>
      <c r="D46" s="108"/>
      <c r="E46" s="169"/>
      <c r="F46" s="170"/>
      <c r="G46" s="170"/>
      <c r="H46" s="111" t="s">
        <v>94</v>
      </c>
      <c r="I46" s="22">
        <v>0</v>
      </c>
      <c r="J46" s="71"/>
      <c r="K46" s="111">
        <v>0</v>
      </c>
      <c r="L46" s="22">
        <f>C46*K46*0.98</f>
        <v>0</v>
      </c>
      <c r="M46" s="71"/>
    </row>
    <row r="47" spans="1:13" x14ac:dyDescent="0.25">
      <c r="A47" s="125" t="s">
        <v>95</v>
      </c>
      <c r="B47" s="210">
        <v>4</v>
      </c>
      <c r="C47" s="106">
        <v>6</v>
      </c>
      <c r="D47" s="106"/>
      <c r="E47" s="167" t="s">
        <v>73</v>
      </c>
      <c r="F47" s="168"/>
      <c r="G47" s="168"/>
      <c r="H47" s="105" t="s">
        <v>94</v>
      </c>
      <c r="I47" s="19">
        <v>0</v>
      </c>
      <c r="J47" s="56"/>
      <c r="K47" s="105">
        <v>98</v>
      </c>
      <c r="L47" s="19">
        <f>C47*K47*0.98</f>
        <v>576.24</v>
      </c>
      <c r="M47" s="56"/>
    </row>
    <row r="48" spans="1:13" ht="15.75" thickBot="1" x14ac:dyDescent="0.3">
      <c r="A48" s="127"/>
      <c r="B48" s="209">
        <v>1</v>
      </c>
      <c r="C48" s="108">
        <v>6</v>
      </c>
      <c r="D48" s="108"/>
      <c r="E48" s="169"/>
      <c r="F48" s="170"/>
      <c r="G48" s="170"/>
      <c r="H48" s="107">
        <v>90.5</v>
      </c>
      <c r="I48" s="20">
        <f>C48*H48*0.98</f>
        <v>532.14</v>
      </c>
      <c r="J48" s="45"/>
      <c r="K48" s="107">
        <v>0</v>
      </c>
      <c r="L48" s="20">
        <f>C48*K48*0.98</f>
        <v>0</v>
      </c>
      <c r="M48" s="45"/>
    </row>
    <row r="49" spans="1:13" ht="15.75" thickBot="1" x14ac:dyDescent="0.3">
      <c r="A49" s="98" t="s">
        <v>6</v>
      </c>
      <c r="B49" s="82"/>
      <c r="C49" s="82"/>
      <c r="D49" s="80">
        <v>18142.400000000001</v>
      </c>
      <c r="E49" s="82"/>
      <c r="F49" s="80">
        <f>SUM(E42:G48)</f>
        <v>0</v>
      </c>
      <c r="G49" s="80">
        <f>SUM(E42:G48)</f>
        <v>0</v>
      </c>
      <c r="H49" s="82"/>
      <c r="I49" s="88">
        <f>SUM(I4:I5,I8:I9,I12:I13,I16:I17,I20:I23,I26:I27,I30:I31,I34:I35,I38:I39,I42:I48)</f>
        <v>8204.2443999999978</v>
      </c>
      <c r="J49" s="88">
        <f>D49-I49</f>
        <v>9938.1556000000037</v>
      </c>
      <c r="K49" s="82"/>
      <c r="L49" s="88">
        <f>SUM(L42:L48)</f>
        <v>582.12</v>
      </c>
      <c r="M49" s="88">
        <f>D49-L49</f>
        <v>17560.280000000002</v>
      </c>
    </row>
    <row r="50" spans="1:13" ht="15.75" thickBot="1" x14ac:dyDescent="0.3"/>
    <row r="51" spans="1:13" ht="15.75" thickBot="1" x14ac:dyDescent="0.3">
      <c r="A51" s="99" t="s">
        <v>96</v>
      </c>
      <c r="B51" s="100"/>
      <c r="C51" s="100"/>
      <c r="D51" s="100"/>
      <c r="E51" s="100"/>
      <c r="F51" s="101">
        <f>SUM(F49+F40+F36+F32+F28+F24+F18+F14+F10+F6)</f>
        <v>4728.3040000000001</v>
      </c>
      <c r="G51" s="101">
        <f>SUM(G49+G40+G36+G32+G28+G24+G18+G14+G10+G6)</f>
        <v>20358.696</v>
      </c>
      <c r="H51" s="100"/>
      <c r="I51" s="102">
        <f>SUM(I49+I40+I36+I32+I28+I24+I18+I14+I10+I6)</f>
        <v>15876.348799999998</v>
      </c>
      <c r="J51" s="101">
        <f>SUM(J49+J40+J36+J32+J28+J24+J18+J14+J10+J6)</f>
        <v>88790.871199999994</v>
      </c>
      <c r="K51" s="100"/>
      <c r="L51" s="101">
        <f>SUM(L49+L40+L36+L32+L28+L24+L18+L14+L10+L6)</f>
        <v>8106.4619999999995</v>
      </c>
      <c r="M51" s="101">
        <f>SUM(M49+M40+M36+M32+M28+M24+M18+M14+M10+M6)</f>
        <v>96560.758000000002</v>
      </c>
    </row>
    <row r="53" spans="1:13" x14ac:dyDescent="0.25">
      <c r="D53" s="73"/>
    </row>
  </sheetData>
  <mergeCells count="33">
    <mergeCell ref="A4:A5"/>
    <mergeCell ref="A8:A9"/>
    <mergeCell ref="A12:A13"/>
    <mergeCell ref="E12:G13"/>
    <mergeCell ref="A16:A17"/>
    <mergeCell ref="K1:M1"/>
    <mergeCell ref="A1:A2"/>
    <mergeCell ref="B1:D1"/>
    <mergeCell ref="E1:G1"/>
    <mergeCell ref="H1:J1"/>
    <mergeCell ref="A47:A48"/>
    <mergeCell ref="E47:G48"/>
    <mergeCell ref="A38:A39"/>
    <mergeCell ref="E38:G39"/>
    <mergeCell ref="A42:A46"/>
    <mergeCell ref="E42:G46"/>
    <mergeCell ref="A20:A23"/>
    <mergeCell ref="A26:A27"/>
    <mergeCell ref="E26:G27"/>
    <mergeCell ref="A30:A31"/>
    <mergeCell ref="E30:G31"/>
    <mergeCell ref="A25:M25"/>
    <mergeCell ref="A29:M29"/>
    <mergeCell ref="A33:M33"/>
    <mergeCell ref="A37:M37"/>
    <mergeCell ref="A41:M41"/>
    <mergeCell ref="A3:M3"/>
    <mergeCell ref="A7:M7"/>
    <mergeCell ref="A11:M11"/>
    <mergeCell ref="A15:M15"/>
    <mergeCell ref="A19:M19"/>
    <mergeCell ref="A34:A35"/>
    <mergeCell ref="E34:G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Королёвская ОДГ</vt:lpstr>
      <vt:lpstr>Лобненская ОДГ</vt:lpstr>
      <vt:lpstr>Московская ОДГ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 Эльдар Закиржанович</dc:creator>
  <cp:lastModifiedBy>Юсупов Эльдар Закиржанович</cp:lastModifiedBy>
  <dcterms:created xsi:type="dcterms:W3CDTF">2018-10-01T08:59:35Z</dcterms:created>
  <dcterms:modified xsi:type="dcterms:W3CDTF">2019-07-12T11:12:22Z</dcterms:modified>
</cp:coreProperties>
</file>